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0455" windowHeight="4920" activeTab="1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<sst xmlns="http://schemas.openxmlformats.org/spreadsheetml/2006/main" count="444" uniqueCount="236">
  <si>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</si>
  <si>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</si>
  <si>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</si>
  <si>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</si>
  <si>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</si>
  <si>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</si>
  <si>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</si>
  <si>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</si>
  <si>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</si>
  <si>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</si>
  <si>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</si>
  <si>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</si>
  <si>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</si>
  <si>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</si>
  <si>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</si>
  <si>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</si>
  <si>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</si>
  <si>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</si>
  <si>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</si>
  <si>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</si>
  <si>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</si>
  <si>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</si>
  <si>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</si>
  <si>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</si>
  <si>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</si>
  <si>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</si>
  <si>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</si>
  <si>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</si>
  <si>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</si>
  <si>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</si>
  <si>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</si>
  <si>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</si>
  <si>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</si>
  <si>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</si>
  <si>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</si>
  <si>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</si>
  <si>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</si>
  <si>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</si>
  <si>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</si>
  <si>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</si>
  <si>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</si>
  <si>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</si>
  <si>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</si>
  <si>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</si>
  <si>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</si>
  <si>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</si>
  <si>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</si>
  <si>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</si>
  <si>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</si>
  <si>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</si>
  <si>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</si>
  <si>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</si>
  <si>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</si>
  <si>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</si>
  <si>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</si>
  <si>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</si>
  <si>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</si>
  <si>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</si>
  <si>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</si>
  <si>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</si>
  <si>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</si>
  <si>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</si>
  <si>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</si>
  <si>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</si>
  <si>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</si>
  <si>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</si>
  <si>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</si>
  <si>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</si>
  <si>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</si>
  <si>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</si>
  <si>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</si>
  <si>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</si>
  <si>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</si>
  <si>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</si>
  <si>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</si>
  <si>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</si>
  <si>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</si>
  <si>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</si>
  <si>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</si>
  <si>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</si>
  <si>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</si>
  <si>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</si>
  <si>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</si>
  <si>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</si>
  <si>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</si>
  <si>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</si>
  <si>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</si>
  <si>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</si>
  <si>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</si>
  <si>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</si>
  <si>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</si>
  <si>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</si>
  <si>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</si>
  <si>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</si>
  <si>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</si>
  <si>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</si>
  <si>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</si>
  <si>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</si>
  <si>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</si>
  <si>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</si>
  <si>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</si>
  <si>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</si>
  <si>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</si>
  <si>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</si>
  <si>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</si>
  <si>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</si>
  <si>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</si>
  <si>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</si>
  <si>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</si>
  <si>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</si>
  <si>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</si>
  <si>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</si>
  <si>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</si>
  <si>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</si>
  <si>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</si>
  <si>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Platy a podobné a související výdaje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</si>
  <si>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</si>
  <si>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</si>
  <si>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</si>
  <si>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</si>
  <si>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</si>
  <si>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</si>
  <si>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</si>
  <si>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</si>
  <si>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</si>
  <si>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</si>
  <si>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</si>
  <si>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</si>
  <si>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</si>
  <si>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</si>
  <si>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</si>
  <si>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</si>
  <si>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</si>
  <si>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</si>
  <si>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</si>
  <si>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</si>
  <si>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</si>
  <si>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</si>
  <si>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</si>
  <si>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</si>
  <si>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</si>
  <si>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</si>
  <si>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</si>
  <si>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</si>
  <si>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</si>
  <si>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</si>
  <si>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</si>
  <si>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</si>
  <si>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</si>
  <si>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</si>
  <si>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</si>
  <si>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</si>
  <si>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</si>
  <si>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</si>
  <si>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</si>
  <si>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</si>
  <si>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</si>
  <si>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</si>
  <si>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</si>
  <si>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</si>
  <si>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</si>
  <si>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</si>
  <si>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</si>
  <si>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</si>
  <si>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</si>
  <si>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</si>
  <si>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</si>
  <si>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</si>
  <si>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*) pouze položka rozpočtové skladby 5410 "Sociální dávky" (tj. bez souvisejících výdajů, které jsou z hlediska závazných ukazatelů také sociálními dávkami)</t>
  </si>
  <si>
    <t>*) včetně spotřební daně ze zahřívaných tabákových výrobků a ze surového tabáku</t>
  </si>
  <si>
    <t>.</t>
  </si>
  <si>
    <t>*****) v souvislosti se zavedením nového způsobu přerozdělování dle PCG se jedná pouze o vybrané pojistné za období od 1.1.2019 do 30.11.2019. V roce 2018 se jedná o výběr od 1.1.2018 do 30.11.2018. V roce 2017 je údaj výběrem za období od 18.12.2016 do 17.11.2017. Nezahrnuje platbu za tzv. státní pojištěnce a nejedná se o příjem SR.</t>
  </si>
  <si>
    <t>k 31.12.*)</t>
  </si>
  <si>
    <t>k 31.12.**)</t>
  </si>
  <si>
    <t>k 31.12.***)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</si>
  <si>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</si>
  <si>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</si>
  <si>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</si>
  <si>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</si>
  <si>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</si>
  <si>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</si>
  <si>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</si>
  <si>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</si>
  <si>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</si>
  <si>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</si>
  <si>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</si>
  <si>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</si>
  <si>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</si>
  <si>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</si>
  <si>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</si>
  <si>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</si>
  <si>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</si>
  <si>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</si>
  <si>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</si>
  <si>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</si>
  <si>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</si>
  <si>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</si>
  <si>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</si>
  <si>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</si>
  <si>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</si>
  <si>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</si>
  <si>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</si>
  <si>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</si>
  <si>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</si>
  <si>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</si>
  <si>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</si>
  <si>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</si>
  <si>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</si>
  <si>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</si>
  <si>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</si>
  <si>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</si>
  <si>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</si>
  <si>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</si>
  <si>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</si>
  <si>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</si>
  <si>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</si>
  <si>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</si>
  <si>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</si>
  <si>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</si>
  <si>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</si>
  <si>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</si>
  <si>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</si>
  <si>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</si>
  <si>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</si>
  <si>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</si>
  <si>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</si>
  <si>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Ostatní běžné výdaje ***)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</si>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</sst>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8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5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6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4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80" fillId="7" borderId="15" applyNumberFormat="0" applyAlignment="0" applyProtection="0"/>
    <xf numFmtId="0" fontId="39" fillId="5" borderId="15" applyNumberFormat="0" applyAlignment="0" applyProtection="0"/>
    <xf numFmtId="0" fontId="81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9" borderId="0" applyNumberFormat="0" applyBorder="0" applyAlignment="0" applyProtection="0"/>
    <xf numFmtId="0" fontId="64" fillId="42" borderId="0" applyNumberFormat="0" applyBorder="0" applyAlignment="0" applyProtection="0"/>
    <xf numFmtId="0" fontId="64" fillId="12" borderId="0" applyNumberFormat="0" applyBorder="0" applyAlignment="0" applyProtection="0"/>
    <xf numFmtId="0" fontId="64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15" fillId="0" borderId="0" xfId="108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10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7" xfId="87" applyBorder="1">
      <alignment/>
      <protection/>
    </xf>
    <xf numFmtId="4" fontId="15" fillId="0" borderId="0" xfId="244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0" fontId="1" fillId="0" borderId="60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7" xfId="87" applyNumberFormat="1" applyFont="1" applyBorder="1" applyAlignment="1">
      <alignment horizontal="center"/>
      <protection/>
    </xf>
    <xf numFmtId="49" fontId="6" fillId="0" borderId="59" xfId="87" applyNumberFormat="1" applyFont="1" applyBorder="1" applyAlignment="1">
      <alignment horizontal="center"/>
      <protection/>
    </xf>
    <xf numFmtId="49" fontId="6" fillId="0" borderId="61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2" fontId="1" fillId="0" borderId="34" xfId="87" applyNumberFormat="1" applyFill="1" applyBorder="1">
      <alignment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4" fontId="15" fillId="0" borderId="0" xfId="244" applyNumberFormat="1" applyBorder="1">
      <alignment horizontal="right" vertical="center"/>
    </xf>
    <xf numFmtId="3" fontId="15" fillId="0" borderId="0" xfId="244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65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65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65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22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22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4" applyNumberFormat="1" applyFill="1" applyBorder="1">
      <alignment/>
      <protection/>
    </xf>
    <xf numFmtId="4" fontId="19" fillId="0" borderId="0" xfId="135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65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65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3">
      <alignment/>
      <protection/>
    </xf>
    <xf numFmtId="0" fontId="15" fillId="0" borderId="0" xfId="111">
      <alignment/>
      <protection/>
    </xf>
    <xf numFmtId="0" fontId="15" fillId="0" borderId="0" xfId="109">
      <alignment/>
      <protection/>
    </xf>
    <xf numFmtId="0" fontId="15" fillId="0" borderId="0" xfId="115">
      <alignment/>
      <protection/>
    </xf>
    <xf numFmtId="4" fontId="15" fillId="0" borderId="0" xfId="245" applyNumberFormat="1" applyFill="1" applyBorder="1">
      <alignment horizontal="right" vertical="center"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23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5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8" fillId="0" borderId="0" xfId="85" applyNumberFormat="1" applyFont="1">
      <alignment/>
      <protection/>
    </xf>
    <xf numFmtId="2" fontId="15" fillId="0" borderId="0" xfId="116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76" fontId="15" fillId="0" borderId="0" xfId="117" applyNumberFormat="1" applyBorder="1">
      <alignment/>
      <protection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Alignment="1">
      <alignment horizontal="right"/>
    </xf>
    <xf numFmtId="0" fontId="72" fillId="0" borderId="47" xfId="0" applyFont="1" applyBorder="1" applyAlignment="1">
      <alignment/>
    </xf>
    <xf numFmtId="0" fontId="72" fillId="0" borderId="66" xfId="0" applyFont="1" applyBorder="1" applyAlignment="1">
      <alignment/>
    </xf>
    <xf numFmtId="0" fontId="72" fillId="0" borderId="31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66" xfId="0" applyFont="1" applyFill="1" applyBorder="1" applyAlignment="1">
      <alignment horizontal="center"/>
    </xf>
    <xf numFmtId="0" fontId="72" fillId="0" borderId="67" xfId="0" applyFont="1" applyBorder="1" applyAlignment="1">
      <alignment/>
    </xf>
    <xf numFmtId="0" fontId="72" fillId="0" borderId="68" xfId="0" applyFont="1" applyBorder="1" applyAlignment="1">
      <alignment/>
    </xf>
    <xf numFmtId="168" fontId="72" fillId="0" borderId="69" xfId="0" applyNumberFormat="1" applyFont="1" applyBorder="1" applyAlignment="1">
      <alignment/>
    </xf>
    <xf numFmtId="168" fontId="72" fillId="0" borderId="70" xfId="0" applyNumberFormat="1" applyFont="1" applyBorder="1" applyAlignment="1">
      <alignment/>
    </xf>
    <xf numFmtId="168" fontId="72" fillId="0" borderId="68" xfId="0" applyNumberFormat="1" applyFont="1" applyBorder="1" applyAlignment="1">
      <alignment/>
    </xf>
    <xf numFmtId="168" fontId="72" fillId="23" borderId="68" xfId="0" applyNumberFormat="1" applyFont="1" applyFill="1" applyBorder="1" applyAlignment="1">
      <alignment/>
    </xf>
    <xf numFmtId="0" fontId="72" fillId="0" borderId="71" xfId="0" applyFont="1" applyBorder="1" applyAlignment="1">
      <alignment/>
    </xf>
    <xf numFmtId="0" fontId="72" fillId="0" borderId="72" xfId="0" applyFont="1" applyBorder="1" applyAlignment="1">
      <alignment/>
    </xf>
    <xf numFmtId="168" fontId="72" fillId="0" borderId="73" xfId="0" applyNumberFormat="1" applyFont="1" applyBorder="1" applyAlignment="1">
      <alignment/>
    </xf>
    <xf numFmtId="168" fontId="72" fillId="0" borderId="20" xfId="0" applyNumberFormat="1" applyFont="1" applyBorder="1" applyAlignment="1">
      <alignment/>
    </xf>
    <xf numFmtId="168" fontId="72" fillId="0" borderId="72" xfId="0" applyNumberFormat="1" applyFont="1" applyBorder="1" applyAlignment="1">
      <alignment/>
    </xf>
    <xf numFmtId="168" fontId="72" fillId="23" borderId="72" xfId="0" applyNumberFormat="1" applyFont="1" applyFill="1" applyBorder="1" applyAlignment="1">
      <alignment/>
    </xf>
    <xf numFmtId="168" fontId="72" fillId="0" borderId="72" xfId="0" applyNumberFormat="1" applyFont="1" applyFill="1" applyBorder="1" applyAlignment="1">
      <alignment/>
    </xf>
    <xf numFmtId="0" fontId="72" fillId="0" borderId="63" xfId="0" applyFont="1" applyBorder="1" applyAlignment="1">
      <alignment/>
    </xf>
    <xf numFmtId="0" fontId="72" fillId="0" borderId="74" xfId="0" applyFont="1" applyBorder="1" applyAlignment="1">
      <alignment/>
    </xf>
    <xf numFmtId="168" fontId="72" fillId="0" borderId="75" xfId="0" applyNumberFormat="1" applyFont="1" applyBorder="1" applyAlignment="1">
      <alignment/>
    </xf>
    <xf numFmtId="168" fontId="72" fillId="0" borderId="76" xfId="0" applyNumberFormat="1" applyFont="1" applyBorder="1" applyAlignment="1">
      <alignment/>
    </xf>
    <xf numFmtId="168" fontId="72" fillId="0" borderId="74" xfId="0" applyNumberFormat="1" applyFont="1" applyBorder="1" applyAlignment="1">
      <alignment/>
    </xf>
    <xf numFmtId="0" fontId="72" fillId="0" borderId="0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72" fillId="0" borderId="0" xfId="0" applyNumberFormat="1" applyFont="1" applyAlignment="1">
      <alignment/>
    </xf>
    <xf numFmtId="0" fontId="15" fillId="0" borderId="0" xfId="115" applyFill="1">
      <alignment/>
      <protection/>
    </xf>
    <xf numFmtId="176" fontId="15" fillId="0" borderId="0" xfId="118" applyNumberFormat="1" applyFill="1" applyBorder="1">
      <alignment/>
      <protection/>
    </xf>
    <xf numFmtId="4" fontId="25" fillId="0" borderId="51" xfId="87" applyNumberFormat="1" applyFont="1" applyFill="1" applyBorder="1" applyAlignment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38" xfId="87" applyNumberFormat="1" applyFont="1" applyFill="1" applyBorder="1" applyAlignment="1">
      <alignment/>
      <protection/>
    </xf>
    <xf numFmtId="168" fontId="25" fillId="0" borderId="0" xfId="87" applyNumberFormat="1" applyFont="1" applyFill="1" applyBorder="1" applyAlignment="1">
      <alignment/>
      <protection/>
    </xf>
    <xf numFmtId="168" fontId="25" fillId="0" borderId="6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>
      <alignment/>
      <protection/>
    </xf>
    <xf numFmtId="2" fontId="25" fillId="0" borderId="38" xfId="87" applyNumberFormat="1" applyFont="1" applyFill="1" applyBorder="1">
      <alignment/>
      <protection/>
    </xf>
    <xf numFmtId="2" fontId="25" fillId="0" borderId="35" xfId="87" applyNumberFormat="1" applyFont="1" applyFill="1" applyBorder="1">
      <alignment/>
      <protection/>
    </xf>
    <xf numFmtId="168" fontId="5" fillId="0" borderId="0" xfId="87" applyNumberFormat="1" applyFont="1" applyFill="1">
      <alignment/>
      <protection/>
    </xf>
    <xf numFmtId="166" fontId="25" fillId="0" borderId="65" xfId="87" applyNumberFormat="1" applyFont="1" applyFill="1" applyBorder="1">
      <alignment/>
      <protection/>
    </xf>
    <xf numFmtId="0" fontId="1" fillId="0" borderId="51" xfId="87" applyFill="1" applyBorder="1">
      <alignment/>
      <protection/>
    </xf>
    <xf numFmtId="0" fontId="1" fillId="0" borderId="35" xfId="87" applyFill="1" applyBorder="1">
      <alignment/>
      <protection/>
    </xf>
    <xf numFmtId="166" fontId="25" fillId="0" borderId="51" xfId="87" applyNumberFormat="1" applyFont="1" applyFill="1" applyBorder="1">
      <alignment/>
      <protection/>
    </xf>
    <xf numFmtId="2" fontId="27" fillId="0" borderId="51" xfId="87" applyNumberFormat="1" applyFont="1" applyFill="1" applyBorder="1">
      <alignment/>
      <protection/>
    </xf>
    <xf numFmtId="2" fontId="27" fillId="0" borderId="34" xfId="87" applyNumberFormat="1" applyFont="1" applyFill="1" applyBorder="1">
      <alignment/>
      <protection/>
    </xf>
    <xf numFmtId="166" fontId="27" fillId="0" borderId="35" xfId="87" applyNumberFormat="1" applyFont="1" applyFill="1" applyBorder="1">
      <alignment/>
      <protection/>
    </xf>
    <xf numFmtId="2" fontId="27" fillId="0" borderId="38" xfId="87" applyNumberFormat="1" applyFont="1" applyFill="1" applyBorder="1">
      <alignment/>
      <protection/>
    </xf>
    <xf numFmtId="2" fontId="27" fillId="0" borderId="35" xfId="87" applyNumberFormat="1" applyFont="1" applyFill="1" applyBorder="1">
      <alignment/>
      <protection/>
    </xf>
    <xf numFmtId="168" fontId="11" fillId="0" borderId="0" xfId="87" applyNumberFormat="1" applyFont="1" applyFill="1">
      <alignment/>
      <protection/>
    </xf>
    <xf numFmtId="166" fontId="27" fillId="0" borderId="65" xfId="87" applyNumberFormat="1" applyFont="1" applyFill="1" applyBorder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65" xfId="87" applyNumberFormat="1" applyFont="1" applyFill="1" applyBorder="1" applyAlignment="1">
      <alignment/>
      <protection/>
    </xf>
    <xf numFmtId="168" fontId="72" fillId="0" borderId="68" xfId="0" applyNumberFormat="1" applyFont="1" applyFill="1" applyBorder="1" applyAlignment="1">
      <alignment/>
    </xf>
    <xf numFmtId="2" fontId="15" fillId="0" borderId="0" xfId="119" applyNumberFormat="1">
      <alignment/>
      <protection/>
    </xf>
    <xf numFmtId="4" fontId="26" fillId="0" borderId="0" xfId="120" applyNumberFormat="1" applyFont="1" applyFill="1">
      <alignment/>
      <protection/>
    </xf>
    <xf numFmtId="0" fontId="15" fillId="0" borderId="0" xfId="119">
      <alignment/>
      <protection/>
    </xf>
    <xf numFmtId="171" fontId="6" fillId="0" borderId="34" xfId="0" applyNumberFormat="1" applyFont="1" applyFill="1" applyBorder="1" applyAlignment="1">
      <alignment horizontal="center"/>
    </xf>
    <xf numFmtId="171" fontId="56" fillId="0" borderId="34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76" fontId="15" fillId="0" borderId="0" xfId="115" applyNumberFormat="1" applyBorder="1">
      <alignment/>
      <protection/>
    </xf>
    <xf numFmtId="189" fontId="2" fillId="0" borderId="0" xfId="85" applyNumberFormat="1" applyFont="1">
      <alignment/>
      <protection/>
    </xf>
    <xf numFmtId="4" fontId="9" fillId="0" borderId="0" xfId="85" applyNumberFormat="1" applyFont="1" applyFill="1">
      <alignment/>
      <protection/>
    </xf>
    <xf numFmtId="168" fontId="72" fillId="0" borderId="74" xfId="0" applyNumberFormat="1" applyFont="1" applyFill="1" applyBorder="1" applyAlignment="1">
      <alignment/>
    </xf>
    <xf numFmtId="176" fontId="15" fillId="0" borderId="0" xfId="121" applyNumberFormat="1" applyBorder="1">
      <alignment/>
      <protection/>
    </xf>
    <xf numFmtId="4" fontId="15" fillId="0" borderId="0" xfId="107" applyNumberFormat="1" applyBorder="1">
      <alignment/>
      <protection/>
    </xf>
    <xf numFmtId="4" fontId="15" fillId="0" borderId="0" xfId="119" applyNumberFormat="1">
      <alignment/>
      <protection/>
    </xf>
    <xf numFmtId="1" fontId="2" fillId="0" borderId="0" xfId="85" applyNumberFormat="1" applyFont="1">
      <alignment/>
      <protection/>
    </xf>
    <xf numFmtId="166" fontId="56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 horizontal="center"/>
    </xf>
    <xf numFmtId="0" fontId="26" fillId="0" borderId="0" xfId="87" applyFont="1" applyFill="1">
      <alignment/>
      <protection/>
    </xf>
    <xf numFmtId="168" fontId="4" fillId="0" borderId="45" xfId="85" applyNumberFormat="1" applyFont="1" applyFill="1" applyBorder="1" applyAlignment="1">
      <alignment horizontal="center"/>
      <protection/>
    </xf>
    <xf numFmtId="4" fontId="9" fillId="0" borderId="0" xfId="85" applyNumberFormat="1" applyFont="1">
      <alignment/>
      <protection/>
    </xf>
    <xf numFmtId="168" fontId="15" fillId="0" borderId="0" xfId="115" applyNumberFormat="1">
      <alignment/>
      <protection/>
    </xf>
    <xf numFmtId="0" fontId="25" fillId="0" borderId="29" xfId="87" applyFont="1" applyBorder="1">
      <alignment/>
      <protection/>
    </xf>
    <xf numFmtId="49" fontId="25" fillId="0" borderId="29" xfId="87" applyNumberFormat="1" applyFont="1" applyBorder="1">
      <alignment/>
      <protection/>
    </xf>
    <xf numFmtId="0" fontId="6" fillId="0" borderId="29" xfId="87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7" xfId="87" applyFont="1" applyBorder="1" applyAlignment="1">
      <alignment horizontal="center"/>
      <protection/>
    </xf>
    <xf numFmtId="0" fontId="6" fillId="0" borderId="61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bilance" xfId="107"/>
    <cellStyle name="Normální_příjmy+výdaje SR leden-aktuální" xfId="108"/>
    <cellStyle name="Normální_příjmy+výdaje SR leden-aktuální 2" xfId="109"/>
    <cellStyle name="Normální_příjmy+výdaje SR leden-aktuální_1" xfId="110"/>
    <cellStyle name="Normální_příjmy+výdaje SR leden-aktuální_1 2" xfId="111"/>
    <cellStyle name="Normální_příjmy+výdaje SR leden-aktuální_2" xfId="112"/>
    <cellStyle name="Normální_příjmy+výdaje SR leden-aktuální_2 2" xfId="113"/>
    <cellStyle name="Normální_příjmy+výdaje SR leden-aktuální_3 2" xfId="114"/>
    <cellStyle name="Normální_příjmy+výdaje SR leden-aktuální_4" xfId="115"/>
    <cellStyle name="Normální_příjmy+výdaje SR leden-aktuální_7" xfId="116"/>
    <cellStyle name="Normální_příjmy+výdaje SR leden-aktuální_A" xfId="117"/>
    <cellStyle name="Normální_příjmy+výdaje SR leden-aktuální_B" xfId="118"/>
    <cellStyle name="Normální_příjmy+výdaje SR leden-aktuální_C" xfId="119"/>
    <cellStyle name="Normální_příjmy+výdaje SR leden-aktuální_D" xfId="120"/>
    <cellStyle name="Normální_příjmy+výdaje SR leden-aktuální_E" xfId="121"/>
    <cellStyle name="Normální_srovnání se SR a skut.2013_1" xfId="122"/>
    <cellStyle name="Normální_srovnání SR2019 a SRaSkut2018" xfId="123"/>
    <cellStyle name="Note" xfId="124"/>
    <cellStyle name="Output" xfId="125"/>
    <cellStyle name="Followed Hyperlink" xfId="126"/>
    <cellStyle name="Poznámka" xfId="127"/>
    <cellStyle name="Percent" xfId="128"/>
    <cellStyle name="Propojená buňka" xfId="129"/>
    <cellStyle name="SAPBEXaggData" xfId="130"/>
    <cellStyle name="SAPBEXaggData 2" xfId="131"/>
    <cellStyle name="SAPBEXaggData 3" xfId="132"/>
    <cellStyle name="SAPBEXaggData 4" xfId="133"/>
    <cellStyle name="SAPBEXaggData_bilance" xfId="134"/>
    <cellStyle name="SAPBEXaggData_příjmy+výdaje SR leden-aktuální" xfId="135"/>
    <cellStyle name="SAPBEXaggDataEmph" xfId="136"/>
    <cellStyle name="SAPBEXaggDataEmph 2" xfId="137"/>
    <cellStyle name="SAPBEXaggDataEmph 3" xfId="138"/>
    <cellStyle name="SAPBEXaggDataEmph 4" xfId="139"/>
    <cellStyle name="SAPBEXaggDataEmph_bilance" xfId="140"/>
    <cellStyle name="SAPBEXaggItem" xfId="141"/>
    <cellStyle name="SAPBEXaggItem 2" xfId="142"/>
    <cellStyle name="SAPBEXaggItem 3" xfId="143"/>
    <cellStyle name="SAPBEXaggItem 4" xfId="144"/>
    <cellStyle name="SAPBEXaggItem_bilance" xfId="145"/>
    <cellStyle name="SAPBEXaggItemX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nfo1" xfId="157"/>
    <cellStyle name="SAPBEXFilterInfo1 2" xfId="158"/>
    <cellStyle name="SAPBEXFilterInfo1 3" xfId="159"/>
    <cellStyle name="SAPBEXFilterInfo2" xfId="160"/>
    <cellStyle name="SAPBEXFilterInfo2 2" xfId="161"/>
    <cellStyle name="SAPBEXFilterInfo2_manuál na správní výdaje" xfId="162"/>
    <cellStyle name="SAPBEXFilterInfoHlavicka" xfId="163"/>
    <cellStyle name="SAPBEXfilterItem" xfId="164"/>
    <cellStyle name="SAPBEXfilterText" xfId="165"/>
    <cellStyle name="SAPBEXformats" xfId="166"/>
    <cellStyle name="SAPBEXformats 2" xfId="167"/>
    <cellStyle name="SAPBEXformats 3" xfId="168"/>
    <cellStyle name="SAPBEXformats 4" xfId="169"/>
    <cellStyle name="SAPBEXformats_bilance" xfId="170"/>
    <cellStyle name="SAPBEXheaderItem" xfId="171"/>
    <cellStyle name="SAPBEXheaderItem 2" xfId="172"/>
    <cellStyle name="SAPBEXheaderItem 3" xfId="173"/>
    <cellStyle name="SAPBEXheaderItem 4" xfId="174"/>
    <cellStyle name="SAPBEXheaderItem_bilance" xfId="175"/>
    <cellStyle name="SAPBEXheaderText" xfId="176"/>
    <cellStyle name="SAPBEXHLevel0" xfId="177"/>
    <cellStyle name="SAPBEXHLevel0 2" xfId="178"/>
    <cellStyle name="SAPBEXHLevel0 3" xfId="179"/>
    <cellStyle name="SAPBEXHLevel0 4" xfId="180"/>
    <cellStyle name="SAPBEXHLevel0 4 2" xfId="181"/>
    <cellStyle name="SAPBEXHLevel0 4_příjmy+výdaje SR leden-aktuální" xfId="182"/>
    <cellStyle name="SAPBEXHLevel0_bilance" xfId="183"/>
    <cellStyle name="SAPBEXHLevel0X" xfId="184"/>
    <cellStyle name="SAPBEXHLevel0X 2" xfId="185"/>
    <cellStyle name="SAPBEXHLevel0X 2 2" xfId="186"/>
    <cellStyle name="SAPBEXHLevel0X 2_příjmy+výdaje SR leden-aktuální" xfId="187"/>
    <cellStyle name="SAPBEXHLevel0X 3" xfId="188"/>
    <cellStyle name="SAPBEXHLevel0X 4" xfId="189"/>
    <cellStyle name="SAPBEXHLevel0X 5" xfId="190"/>
    <cellStyle name="SAPBEXHLevel0X_List1" xfId="191"/>
    <cellStyle name="SAPBEXHLevel1" xfId="192"/>
    <cellStyle name="SAPBEXHLevel1 2" xfId="193"/>
    <cellStyle name="SAPBEXHLevel1 2 2" xfId="194"/>
    <cellStyle name="SAPBEXHLevel1 2_příjmy+výdaje SR leden-aktuální" xfId="195"/>
    <cellStyle name="SAPBEXHLevel1 3" xfId="196"/>
    <cellStyle name="SAPBEXHLevel1 4" xfId="197"/>
    <cellStyle name="SAPBEXHLevel1 4 2" xfId="198"/>
    <cellStyle name="SAPBEXHLevel1 4_příjmy+výdaje SR leden-aktuální" xfId="199"/>
    <cellStyle name="SAPBEXHLevel1 5" xfId="200"/>
    <cellStyle name="SAPBEXHLevel1 6" xfId="201"/>
    <cellStyle name="SAPBEXHLevel1 7" xfId="202"/>
    <cellStyle name="SAPBEXHLevel1_01.02.2016" xfId="203"/>
    <cellStyle name="SAPBEXHLevel1X" xfId="204"/>
    <cellStyle name="SAPBEXHLevel1X 2" xfId="205"/>
    <cellStyle name="SAPBEXHLevel1X_manuál na správní výdaje" xfId="206"/>
    <cellStyle name="SAPBEXHLevel2" xfId="207"/>
    <cellStyle name="SAPBEXHLevel2 2" xfId="208"/>
    <cellStyle name="SAPBEXHLevel2 2 2" xfId="209"/>
    <cellStyle name="SAPBEXHLevel2 2_příjmy+výdaje SR leden-aktuální" xfId="210"/>
    <cellStyle name="SAPBEXHLevel2 3" xfId="211"/>
    <cellStyle name="SAPBEXHLevel2 4" xfId="212"/>
    <cellStyle name="SAPBEXHLevel2 4 2" xfId="213"/>
    <cellStyle name="SAPBEXHLevel2 4_příjmy+výdaje SR leden-aktuální" xfId="214"/>
    <cellStyle name="SAPBEXHLevel2 5" xfId="215"/>
    <cellStyle name="SAPBEXHLevel2 6" xfId="216"/>
    <cellStyle name="SAPBEXHLevel2 7" xfId="217"/>
    <cellStyle name="SAPBEXHLevel2_01.02.2016" xfId="218"/>
    <cellStyle name="SAPBEXHLevel2X" xfId="219"/>
    <cellStyle name="SAPBEXHLevel2X 2" xfId="220"/>
    <cellStyle name="SAPBEXHLevel2X_manuál na správní výdaje" xfId="221"/>
    <cellStyle name="SAPBEXHLevel3" xfId="222"/>
    <cellStyle name="SAPBEXHLevel3X" xfId="223"/>
    <cellStyle name="SAPBEXHLevel3X 2" xfId="224"/>
    <cellStyle name="SAPBEXHLevel3X_manuál na správní výdaje" xfId="225"/>
    <cellStyle name="SAPBEXchaText" xfId="226"/>
    <cellStyle name="SAPBEXchaText 2" xfId="227"/>
    <cellStyle name="SAPBEXchaText 3" xfId="228"/>
    <cellStyle name="SAPBEXchaText 4" xfId="229"/>
    <cellStyle name="SAPBEXchaText_bilance" xfId="230"/>
    <cellStyle name="SAPBEXinputData" xfId="231"/>
    <cellStyle name="SAPBEXinputData 2" xfId="232"/>
    <cellStyle name="SAPBEXinputData_manuál na správní výdaje" xfId="233"/>
    <cellStyle name="SAPBEXItemHeader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 2" xfId="240"/>
    <cellStyle name="SAPBEXstdData 3" xfId="241"/>
    <cellStyle name="SAPBEXstdData 4" xfId="242"/>
    <cellStyle name="SAPBEXstdData_bilance" xfId="243"/>
    <cellStyle name="SAPBEXstdData_příjmy+výdaje SR leden-aktuální" xfId="244"/>
    <cellStyle name="SAPBEXstdData_srovnání se SR a skut.2016" xfId="245"/>
    <cellStyle name="SAPBEXstdDataEmph" xfId="246"/>
    <cellStyle name="SAPBEXstdDataEmph 2" xfId="247"/>
    <cellStyle name="SAPBEXstdDataEmph 3" xfId="248"/>
    <cellStyle name="SAPBEXstdDataEmph 4" xfId="249"/>
    <cellStyle name="SAPBEXstdDataEmph_bilance" xfId="250"/>
    <cellStyle name="SAPBEXstdItem" xfId="251"/>
    <cellStyle name="SAPBEXstdItem 2" xfId="252"/>
    <cellStyle name="SAPBEXstdItem 3" xfId="253"/>
    <cellStyle name="SAPBEXstdItem 4" xfId="254"/>
    <cellStyle name="SAPBEXstdItem_bilance" xfId="255"/>
    <cellStyle name="SAPBEXstdItemX" xfId="256"/>
    <cellStyle name="SAPBEXtitle" xfId="257"/>
    <cellStyle name="SAPBEXunassignedItem" xfId="258"/>
    <cellStyle name="SAPBEXundefined" xfId="259"/>
    <cellStyle name="Sheet Title" xfId="260"/>
    <cellStyle name="Správně" xfId="261"/>
    <cellStyle name="Text upozornění" xfId="262"/>
    <cellStyle name="Title" xfId="263"/>
    <cellStyle name="Total" xfId="264"/>
    <cellStyle name="Vstup" xfId="265"/>
    <cellStyle name="Výpočet" xfId="266"/>
    <cellStyle name="Výstup" xfId="267"/>
    <cellStyle name="Vysvětlující text" xfId="268"/>
    <cellStyle name="Warning Text" xfId="269"/>
    <cellStyle name="Zvýraznění 1" xfId="270"/>
    <cellStyle name="Zvýraznění 2" xfId="271"/>
    <cellStyle name="Zvýraznění 3" xfId="272"/>
    <cellStyle name="Zvýraznění 4" xfId="273"/>
    <cellStyle name="Zvýraznění 5" xfId="274"/>
    <cellStyle name="Zvýraznění 6" xfId="2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v letech 2013-2019  (v mld. Kč)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25"/>
          <c:w val="0.981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'saldo graf'!$B$9</c:f>
              <c:strCache>
                <c:ptCount val="1"/>
                <c:pt idx="0">
                  <c:v>Saldo SR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190D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graf'!$D$14:$J$14</c:f>
              <c:numCache/>
            </c:numRef>
          </c:val>
        </c:ser>
        <c:ser>
          <c:idx val="1"/>
          <c:order val="1"/>
          <c:tx>
            <c:strRef>
              <c:f>'saldo graf'!$B$21</c:f>
              <c:strCache>
                <c:ptCount val="1"/>
                <c:pt idx="0">
                  <c:v>Saldo SR bez vlivu EU/FM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graf'!$D$26:$J$26</c:f>
              <c:numCache/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113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05"/>
          <c:w val="0.5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prosinec v roce 2018 a 2019 (v mld. Kč)</a:t>
            </a:r>
          </a:p>
        </c:rich>
      </c:tx>
      <c:layout>
        <c:manualLayout>
          <c:xMode val="factor"/>
          <c:yMode val="factor"/>
          <c:x val="-0.067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9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SR'!$B$18:$B$29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SR'!$C$18:$C$29</c:f>
              <c:numCache/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auto val="1"/>
        <c:lblOffset val="100"/>
        <c:tickLblSkip val="2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3247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25"/>
          <c:y val="0.88825"/>
          <c:w val="0.3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152400</xdr:rowOff>
    </xdr:from>
    <xdr:to>
      <xdr:col>13</xdr:col>
      <xdr:colOff>190500</xdr:colOff>
      <xdr:row>45</xdr:row>
      <xdr:rowOff>161925</xdr:rowOff>
    </xdr:to>
    <xdr:graphicFrame>
      <xdr:nvGraphicFramePr>
        <xdr:cNvPr id="1" name="Graf 1"/>
        <xdr:cNvGraphicFramePr/>
      </xdr:nvGraphicFramePr>
      <xdr:xfrm>
        <a:off x="133350" y="4152900"/>
        <a:ext cx="7143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24</xdr:col>
      <xdr:colOff>180975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8334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zoomScale="90" zoomScaleNormal="90" workbookViewId="0" topLeftCell="A1">
      <selection activeCell="U35" sqref="U35"/>
    </sheetView>
  </sheetViews>
  <sheetFormatPr defaultColWidth="9.140625" defaultRowHeight="12.75"/>
  <cols>
    <col min="1" max="1" width="2.00390625" style="377" customWidth="1"/>
    <col min="2" max="2" width="22.140625" style="377" customWidth="1"/>
    <col min="3" max="3" width="11.140625" style="377" customWidth="1"/>
    <col min="4" max="11" width="6.00390625" style="377" customWidth="1"/>
    <col min="12" max="12" width="12.57421875" style="377" bestFit="1" customWidth="1"/>
    <col min="13" max="13" width="10.421875" style="377" customWidth="1"/>
    <col min="14" max="21" width="6.00390625" style="377" customWidth="1"/>
    <col min="22" max="16384" width="9.140625" style="377" customWidth="1"/>
  </cols>
  <sheetData>
    <row r="1" spans="2:20" ht="12.75" thickBot="1">
      <c r="B1" s="378"/>
      <c r="C1" s="378"/>
      <c r="D1" s="378"/>
      <c r="E1" s="378"/>
      <c r="F1" s="378"/>
      <c r="G1" s="378"/>
      <c r="H1" s="378"/>
      <c r="I1" s="378"/>
      <c r="J1" s="379" t="s">
        <v>79</v>
      </c>
      <c r="K1" s="378"/>
      <c r="L1" s="378"/>
      <c r="M1" s="378"/>
      <c r="N1" s="378"/>
      <c r="O1" s="378"/>
      <c r="P1" s="378"/>
      <c r="Q1" s="378"/>
      <c r="R1" s="378"/>
      <c r="T1" s="380" t="s">
        <v>79</v>
      </c>
    </row>
    <row r="2" spans="2:20" ht="12.75" thickBot="1">
      <c r="B2" s="381" t="s">
        <v>153</v>
      </c>
      <c r="C2" s="382"/>
      <c r="D2" s="383">
        <v>2013</v>
      </c>
      <c r="E2" s="384">
        <v>2014</v>
      </c>
      <c r="F2" s="384">
        <v>2015</v>
      </c>
      <c r="G2" s="384">
        <v>2016</v>
      </c>
      <c r="H2" s="384">
        <v>2017</v>
      </c>
      <c r="I2" s="384">
        <v>2018</v>
      </c>
      <c r="J2" s="385">
        <v>2019</v>
      </c>
      <c r="L2" s="381" t="s">
        <v>153</v>
      </c>
      <c r="M2" s="382"/>
      <c r="N2" s="383">
        <v>2013</v>
      </c>
      <c r="O2" s="384">
        <v>2014</v>
      </c>
      <c r="P2" s="384">
        <v>2015</v>
      </c>
      <c r="Q2" s="384">
        <v>2016</v>
      </c>
      <c r="R2" s="384">
        <v>2017</v>
      </c>
      <c r="S2" s="384">
        <v>2018</v>
      </c>
      <c r="T2" s="385">
        <v>2019</v>
      </c>
    </row>
    <row r="3" spans="2:20" ht="12">
      <c r="B3" s="386" t="s">
        <v>94</v>
      </c>
      <c r="C3" s="387" t="s">
        <v>69</v>
      </c>
      <c r="D3" s="388">
        <v>42.41540084982001</v>
      </c>
      <c r="E3" s="389">
        <v>45.0452327729901</v>
      </c>
      <c r="F3" s="389">
        <v>28.58343793556</v>
      </c>
      <c r="G3" s="389">
        <v>45.86947910339003</v>
      </c>
      <c r="H3" s="389">
        <v>9.10008300236</v>
      </c>
      <c r="I3" s="389">
        <v>26.453480388990005</v>
      </c>
      <c r="J3" s="390">
        <v>8.772043715109977</v>
      </c>
      <c r="K3" s="406">
        <v>-17.68143667388003</v>
      </c>
      <c r="L3" s="386" t="s">
        <v>154</v>
      </c>
      <c r="M3" s="387" t="s">
        <v>69</v>
      </c>
      <c r="N3" s="388">
        <v>4.789785984</v>
      </c>
      <c r="O3" s="389">
        <v>14.911522663</v>
      </c>
      <c r="P3" s="389">
        <v>17.36876302</v>
      </c>
      <c r="Q3" s="389">
        <v>34.389881713</v>
      </c>
      <c r="R3" s="389">
        <v>9.901184843</v>
      </c>
      <c r="S3" s="389">
        <v>26.815582327</v>
      </c>
      <c r="T3" s="391">
        <v>13.489804076</v>
      </c>
    </row>
    <row r="4" spans="2:20" ht="12">
      <c r="B4" s="392" t="s">
        <v>94</v>
      </c>
      <c r="C4" s="393" t="s">
        <v>155</v>
      </c>
      <c r="D4" s="394">
        <v>5.582073503990082</v>
      </c>
      <c r="E4" s="395">
        <v>50.071326335140135</v>
      </c>
      <c r="F4" s="395">
        <v>22.624654776800018</v>
      </c>
      <c r="G4" s="395">
        <v>27.69413411827011</v>
      </c>
      <c r="H4" s="395">
        <v>3.6743889812301025</v>
      </c>
      <c r="I4" s="395">
        <v>25.750030625240175</v>
      </c>
      <c r="J4" s="396">
        <v>-19.90511872750998</v>
      </c>
      <c r="K4" s="406">
        <v>-45.65514935275016</v>
      </c>
      <c r="L4" s="392" t="s">
        <v>154</v>
      </c>
      <c r="M4" s="393" t="s">
        <v>155</v>
      </c>
      <c r="N4" s="394">
        <v>24.773825187999996</v>
      </c>
      <c r="O4" s="395">
        <v>31.516450835</v>
      </c>
      <c r="P4" s="395">
        <v>51.35077314899999</v>
      </c>
      <c r="Q4" s="395">
        <v>57.486292238000004</v>
      </c>
      <c r="R4" s="395">
        <v>17.748470218</v>
      </c>
      <c r="S4" s="395">
        <v>38.172870302</v>
      </c>
      <c r="T4" s="397">
        <v>21.01706071148</v>
      </c>
    </row>
    <row r="5" spans="2:20" ht="12">
      <c r="B5" s="392" t="s">
        <v>94</v>
      </c>
      <c r="C5" s="393" t="s">
        <v>156</v>
      </c>
      <c r="D5" s="394">
        <v>13.965220200929993</v>
      </c>
      <c r="E5" s="395">
        <v>43.59012943376007</v>
      </c>
      <c r="F5" s="395">
        <v>19.91450107102002</v>
      </c>
      <c r="G5" s="395">
        <v>43.597067478090025</v>
      </c>
      <c r="H5" s="395">
        <v>4.6803051448399655</v>
      </c>
      <c r="I5" s="395">
        <v>16.259324497310057</v>
      </c>
      <c r="J5" s="396">
        <v>-9.242315307409969</v>
      </c>
      <c r="K5" s="406">
        <v>-25.50163980472003</v>
      </c>
      <c r="L5" s="392" t="s">
        <v>154</v>
      </c>
      <c r="M5" s="393" t="s">
        <v>156</v>
      </c>
      <c r="N5" s="394">
        <v>42.310893265999994</v>
      </c>
      <c r="O5" s="395">
        <v>51.318786167</v>
      </c>
      <c r="P5" s="395">
        <v>65.81616974299999</v>
      </c>
      <c r="Q5" s="395">
        <v>79.10120591900001</v>
      </c>
      <c r="R5" s="395">
        <v>26.565979089000002</v>
      </c>
      <c r="S5" s="395">
        <v>44.06974689</v>
      </c>
      <c r="T5" s="397">
        <v>28.79846747417</v>
      </c>
    </row>
    <row r="6" spans="2:20" ht="12">
      <c r="B6" s="392" t="s">
        <v>94</v>
      </c>
      <c r="C6" s="393" t="s">
        <v>157</v>
      </c>
      <c r="D6" s="394">
        <v>-16.53984157997992</v>
      </c>
      <c r="E6" s="395">
        <v>26.588432111070006</v>
      </c>
      <c r="F6" s="395">
        <v>-0.375304754539978</v>
      </c>
      <c r="G6" s="395">
        <v>30.520332660179932</v>
      </c>
      <c r="H6" s="395">
        <v>6.272783667500122</v>
      </c>
      <c r="I6" s="395">
        <v>0.7747563255798886</v>
      </c>
      <c r="J6" s="396">
        <v>-29.68374907266002</v>
      </c>
      <c r="K6" s="406">
        <v>-30.45850539823991</v>
      </c>
      <c r="L6" s="392" t="s">
        <v>154</v>
      </c>
      <c r="M6" s="393" t="s">
        <v>157</v>
      </c>
      <c r="N6" s="394">
        <v>59.20172207099999</v>
      </c>
      <c r="O6" s="395">
        <v>65.765448054</v>
      </c>
      <c r="P6" s="395">
        <v>82.813344209</v>
      </c>
      <c r="Q6" s="395">
        <v>86.36602701700001</v>
      </c>
      <c r="R6" s="395">
        <v>34.974606979</v>
      </c>
      <c r="S6" s="395">
        <v>51.995639774</v>
      </c>
      <c r="T6" s="397">
        <v>39.32962702684001</v>
      </c>
    </row>
    <row r="7" spans="2:20" ht="12">
      <c r="B7" s="392" t="s">
        <v>94</v>
      </c>
      <c r="C7" s="393" t="s">
        <v>158</v>
      </c>
      <c r="D7" s="394">
        <v>-39.77679462646997</v>
      </c>
      <c r="E7" s="395">
        <v>-9.520986479409911</v>
      </c>
      <c r="F7" s="395">
        <v>-22.12808339097998</v>
      </c>
      <c r="G7" s="395">
        <v>22.38746542872009</v>
      </c>
      <c r="H7" s="395">
        <v>-18.706252074609925</v>
      </c>
      <c r="I7" s="395">
        <v>-23.094439132840023</v>
      </c>
      <c r="J7" s="398">
        <v>-50.90201254423994</v>
      </c>
      <c r="K7" s="406">
        <v>-27.807573411399915</v>
      </c>
      <c r="L7" s="392" t="s">
        <v>154</v>
      </c>
      <c r="M7" s="393" t="s">
        <v>158</v>
      </c>
      <c r="N7" s="394">
        <v>62.24197393899999</v>
      </c>
      <c r="O7" s="395">
        <v>70.939234698</v>
      </c>
      <c r="P7" s="395">
        <v>90.98357119299999</v>
      </c>
      <c r="Q7" s="395">
        <v>112.49998626000001</v>
      </c>
      <c r="R7" s="395">
        <v>40.622610159000004</v>
      </c>
      <c r="S7" s="395">
        <v>63.129150157999995</v>
      </c>
      <c r="T7" s="398">
        <v>48.32929089191</v>
      </c>
    </row>
    <row r="8" spans="2:20" ht="12">
      <c r="B8" s="392" t="s">
        <v>94</v>
      </c>
      <c r="C8" s="393" t="s">
        <v>159</v>
      </c>
      <c r="D8" s="394">
        <v>-31.517718059809937</v>
      </c>
      <c r="E8" s="395">
        <v>1.45341229240979</v>
      </c>
      <c r="F8" s="395">
        <v>22.645569291519898</v>
      </c>
      <c r="G8" s="395">
        <v>40.645017714660035</v>
      </c>
      <c r="H8" s="395">
        <v>4.621269841980102</v>
      </c>
      <c r="I8" s="395">
        <v>-5.878954244750086</v>
      </c>
      <c r="J8" s="398">
        <v>-20.6833833674401</v>
      </c>
      <c r="K8" s="406">
        <v>-14.804429122690014</v>
      </c>
      <c r="L8" s="392" t="s">
        <v>154</v>
      </c>
      <c r="M8" s="393" t="s">
        <v>159</v>
      </c>
      <c r="N8" s="394">
        <v>75.08643897299999</v>
      </c>
      <c r="O8" s="395">
        <v>84.13455094700001</v>
      </c>
      <c r="P8" s="395">
        <v>133.92683952</v>
      </c>
      <c r="Q8" s="395">
        <v>116.12616622500002</v>
      </c>
      <c r="R8" s="395">
        <v>47.196648752</v>
      </c>
      <c r="S8" s="395">
        <v>66.43935380799999</v>
      </c>
      <c r="T8" s="398">
        <v>59.84594889659999</v>
      </c>
    </row>
    <row r="9" spans="2:20" ht="12">
      <c r="B9" s="392" t="s">
        <v>94</v>
      </c>
      <c r="C9" s="393" t="s">
        <v>160</v>
      </c>
      <c r="D9" s="394">
        <v>-27.562499264549928</v>
      </c>
      <c r="E9" s="395">
        <v>4.4903684229198</v>
      </c>
      <c r="F9" s="395">
        <v>25.704313199109862</v>
      </c>
      <c r="G9" s="395">
        <v>75.62825984833997</v>
      </c>
      <c r="H9" s="395">
        <v>24.974278006150023</v>
      </c>
      <c r="I9" s="395">
        <v>16.58420976034005</v>
      </c>
      <c r="J9" s="398">
        <v>-9.676692496960186</v>
      </c>
      <c r="K9" s="406">
        <v>-26.260902257300234</v>
      </c>
      <c r="L9" s="392" t="s">
        <v>154</v>
      </c>
      <c r="M9" s="393" t="s">
        <v>160</v>
      </c>
      <c r="N9" s="394">
        <v>76.73094386299998</v>
      </c>
      <c r="O9" s="395">
        <v>84.31103958000001</v>
      </c>
      <c r="P9" s="395">
        <v>134.262836229</v>
      </c>
      <c r="Q9" s="395">
        <v>130.498517189</v>
      </c>
      <c r="R9" s="395">
        <v>53.857559835</v>
      </c>
      <c r="S9" s="395">
        <v>70.444418778</v>
      </c>
      <c r="T9" s="398">
        <v>66.8127025529</v>
      </c>
    </row>
    <row r="10" spans="2:20" ht="12">
      <c r="B10" s="392" t="s">
        <v>94</v>
      </c>
      <c r="C10" s="393" t="s">
        <v>161</v>
      </c>
      <c r="D10" s="394">
        <v>-36.212572014270016</v>
      </c>
      <c r="E10" s="395">
        <v>-14.758428219400269</v>
      </c>
      <c r="F10" s="395">
        <v>18.969094266049925</v>
      </c>
      <c r="G10" s="395">
        <v>81.18895960044006</v>
      </c>
      <c r="H10" s="395">
        <v>15.631695497930053</v>
      </c>
      <c r="I10" s="395">
        <v>14.772652513179928</v>
      </c>
      <c r="J10" s="396">
        <v>-15.382486740709965</v>
      </c>
      <c r="K10" s="406">
        <v>-30.155139253889892</v>
      </c>
      <c r="L10" s="392" t="s">
        <v>154</v>
      </c>
      <c r="M10" s="393" t="s">
        <v>161</v>
      </c>
      <c r="N10" s="394">
        <v>79.55813534799998</v>
      </c>
      <c r="O10" s="395">
        <v>85.78224033600002</v>
      </c>
      <c r="P10" s="395">
        <v>139.31915594199998</v>
      </c>
      <c r="Q10" s="395">
        <v>142.98767292300002</v>
      </c>
      <c r="R10" s="395">
        <v>59.126434269</v>
      </c>
      <c r="S10" s="395">
        <v>77.227237991</v>
      </c>
      <c r="T10" s="398">
        <v>74.05494786524999</v>
      </c>
    </row>
    <row r="11" spans="2:20" ht="12">
      <c r="B11" s="392" t="s">
        <v>94</v>
      </c>
      <c r="C11" s="393" t="s">
        <v>162</v>
      </c>
      <c r="D11" s="394">
        <v>-38.24063365341992</v>
      </c>
      <c r="E11" s="395">
        <v>-34.39090225238013</v>
      </c>
      <c r="F11" s="395">
        <v>-2.7746772233098143</v>
      </c>
      <c r="G11" s="395">
        <v>82.27394635615991</v>
      </c>
      <c r="H11" s="395">
        <v>17.39755978226001</v>
      </c>
      <c r="I11" s="395">
        <v>16.774581262580934</v>
      </c>
      <c r="J11" s="396">
        <v>-20.985220844569994</v>
      </c>
      <c r="K11" s="406">
        <v>-37.75980210715093</v>
      </c>
      <c r="L11" s="392" t="s">
        <v>154</v>
      </c>
      <c r="M11" s="393" t="s">
        <v>162</v>
      </c>
      <c r="N11" s="394">
        <v>83.56614169599997</v>
      </c>
      <c r="O11" s="395">
        <v>85.96749760900002</v>
      </c>
      <c r="P11" s="395">
        <v>139.63968585899997</v>
      </c>
      <c r="Q11" s="395">
        <v>145.10226944700003</v>
      </c>
      <c r="R11" s="395">
        <v>61.600887553</v>
      </c>
      <c r="S11" s="395">
        <v>86.523275891</v>
      </c>
      <c r="T11" s="398">
        <v>81.32100903038</v>
      </c>
    </row>
    <row r="12" spans="2:20" ht="12">
      <c r="B12" s="392" t="s">
        <v>94</v>
      </c>
      <c r="C12" s="393" t="s">
        <v>163</v>
      </c>
      <c r="D12" s="394">
        <v>-47.71223092378003</v>
      </c>
      <c r="E12" s="395">
        <v>-45.44199278547986</v>
      </c>
      <c r="F12" s="395">
        <v>-29.127776049970215</v>
      </c>
      <c r="G12" s="395">
        <v>98.33513303429004</v>
      </c>
      <c r="H12" s="395">
        <v>26.458257225500123</v>
      </c>
      <c r="I12" s="395">
        <v>5.670864341039676</v>
      </c>
      <c r="J12" s="398">
        <v>-19.566194652300737</v>
      </c>
      <c r="K12" s="406">
        <v>-25.237058993340412</v>
      </c>
      <c r="L12" s="392" t="s">
        <v>154</v>
      </c>
      <c r="M12" s="393" t="s">
        <v>163</v>
      </c>
      <c r="N12" s="394">
        <v>87.93805138299997</v>
      </c>
      <c r="O12" s="395">
        <v>86.02587934700001</v>
      </c>
      <c r="P12" s="395">
        <v>140.06969114199998</v>
      </c>
      <c r="Q12" s="395">
        <v>145.22972159200003</v>
      </c>
      <c r="R12" s="395">
        <v>65.734213204</v>
      </c>
      <c r="S12" s="395">
        <v>86.828734855</v>
      </c>
      <c r="T12" s="398">
        <v>88.43545597779</v>
      </c>
    </row>
    <row r="13" spans="2:20" ht="12">
      <c r="B13" s="392" t="s">
        <v>94</v>
      </c>
      <c r="C13" s="393" t="s">
        <v>164</v>
      </c>
      <c r="D13" s="394">
        <v>-79.3681960448711</v>
      </c>
      <c r="E13" s="395">
        <v>-68.84725996635999</v>
      </c>
      <c r="F13" s="395">
        <v>-29.504119261099852</v>
      </c>
      <c r="G13" s="395">
        <v>55.451415565729</v>
      </c>
      <c r="H13" s="395">
        <v>-11.618106158870361</v>
      </c>
      <c r="I13" s="395">
        <v>-21.63860453284951</v>
      </c>
      <c r="J13" s="398">
        <v>-38.625331989190954</v>
      </c>
      <c r="K13" s="378"/>
      <c r="L13" s="392" t="s">
        <v>154</v>
      </c>
      <c r="M13" s="393" t="s">
        <v>164</v>
      </c>
      <c r="N13" s="394">
        <v>88.27554144699997</v>
      </c>
      <c r="O13" s="395">
        <v>91.71076008900002</v>
      </c>
      <c r="P13" s="395">
        <v>153.09543338699999</v>
      </c>
      <c r="Q13" s="395">
        <v>146.37644063600004</v>
      </c>
      <c r="R13" s="395">
        <v>72.101896803</v>
      </c>
      <c r="S13" s="395">
        <v>101.06885713199999</v>
      </c>
      <c r="T13" s="398">
        <v>112.39816932363999</v>
      </c>
    </row>
    <row r="14" spans="2:20" ht="12.75" thickBot="1">
      <c r="B14" s="399" t="s">
        <v>94</v>
      </c>
      <c r="C14" s="400" t="s">
        <v>165</v>
      </c>
      <c r="D14" s="401">
        <v>-81.26442690517993</v>
      </c>
      <c r="E14" s="402">
        <v>-77.78224525391894</v>
      </c>
      <c r="F14" s="402">
        <v>-62.8042432822002</v>
      </c>
      <c r="G14" s="402">
        <v>61.7740413523291</v>
      </c>
      <c r="H14" s="402">
        <v>-6.151273919438965</v>
      </c>
      <c r="I14" s="402">
        <v>2.9436287357800173</v>
      </c>
      <c r="J14" s="444">
        <v>-28.51539979166978</v>
      </c>
      <c r="K14" s="378"/>
      <c r="L14" s="399" t="s">
        <v>154</v>
      </c>
      <c r="M14" s="400" t="s">
        <v>165</v>
      </c>
      <c r="N14" s="401">
        <v>115.13274975999997</v>
      </c>
      <c r="O14" s="402">
        <v>122.20151311900003</v>
      </c>
      <c r="P14" s="402">
        <v>171.77179002399998</v>
      </c>
      <c r="Q14" s="402">
        <v>158.98312078800004</v>
      </c>
      <c r="R14" s="402">
        <v>77.028016746</v>
      </c>
      <c r="S14" s="402">
        <v>119.07012301199998</v>
      </c>
      <c r="T14" s="403">
        <v>125.72636408024</v>
      </c>
    </row>
    <row r="15" spans="2:20" ht="12">
      <c r="B15" s="386" t="s">
        <v>166</v>
      </c>
      <c r="C15" s="387" t="s">
        <v>69</v>
      </c>
      <c r="D15" s="388">
        <v>40.877475698820014</v>
      </c>
      <c r="E15" s="389">
        <v>32.8316240759901</v>
      </c>
      <c r="F15" s="389">
        <v>16.76777354256</v>
      </c>
      <c r="G15" s="389">
        <v>14.604038784390026</v>
      </c>
      <c r="H15" s="389">
        <v>2.8644712743600005</v>
      </c>
      <c r="I15" s="389">
        <v>5.029890588990004</v>
      </c>
      <c r="J15" s="390">
        <v>4.138232627219976</v>
      </c>
      <c r="K15" s="406">
        <v>-0.8916579617700284</v>
      </c>
      <c r="L15" s="386" t="s">
        <v>167</v>
      </c>
      <c r="M15" s="387" t="s">
        <v>69</v>
      </c>
      <c r="N15" s="388">
        <v>3.251860833</v>
      </c>
      <c r="O15" s="389">
        <v>2.697913966</v>
      </c>
      <c r="P15" s="389">
        <v>5.553098627</v>
      </c>
      <c r="Q15" s="389">
        <v>3.124441394</v>
      </c>
      <c r="R15" s="389">
        <v>3.665573115</v>
      </c>
      <c r="S15" s="389">
        <v>5.391992527</v>
      </c>
      <c r="T15" s="434">
        <v>8.85599298811</v>
      </c>
    </row>
    <row r="16" spans="2:20" ht="12">
      <c r="B16" s="392" t="s">
        <v>166</v>
      </c>
      <c r="C16" s="393" t="s">
        <v>155</v>
      </c>
      <c r="D16" s="394">
        <v>-5.207881719009915</v>
      </c>
      <c r="E16" s="395">
        <v>31.361283638140137</v>
      </c>
      <c r="F16" s="395">
        <v>-13.506085244199973</v>
      </c>
      <c r="G16" s="395">
        <v>-12.802979510729894</v>
      </c>
      <c r="H16" s="395">
        <v>-4.033767130769899</v>
      </c>
      <c r="I16" s="395">
        <v>-0.27878995875982504</v>
      </c>
      <c r="J16" s="396">
        <v>-22.544794752519977</v>
      </c>
      <c r="K16" s="406">
        <v>-22.266004793760153</v>
      </c>
      <c r="L16" s="392" t="s">
        <v>167</v>
      </c>
      <c r="M16" s="393" t="s">
        <v>155</v>
      </c>
      <c r="N16" s="394">
        <v>13.983869965</v>
      </c>
      <c r="O16" s="395">
        <v>12.806408138</v>
      </c>
      <c r="P16" s="395">
        <v>15.220033128</v>
      </c>
      <c r="Q16" s="395">
        <v>16.989178609</v>
      </c>
      <c r="R16" s="395">
        <v>10.040314106</v>
      </c>
      <c r="S16" s="395">
        <v>12.144049718</v>
      </c>
      <c r="T16" s="398">
        <v>18.377384686470002</v>
      </c>
    </row>
    <row r="17" spans="2:20" ht="12">
      <c r="B17" s="392" t="s">
        <v>166</v>
      </c>
      <c r="C17" s="393" t="s">
        <v>156</v>
      </c>
      <c r="D17" s="394">
        <v>-9.442063007070004</v>
      </c>
      <c r="E17" s="395">
        <v>10.963523325760072</v>
      </c>
      <c r="F17" s="395">
        <v>-18.14743543797997</v>
      </c>
      <c r="G17" s="395">
        <v>-11.909930926909983</v>
      </c>
      <c r="H17" s="395">
        <v>-4.5638654621600345</v>
      </c>
      <c r="I17" s="395">
        <v>-5.257250227689941</v>
      </c>
      <c r="J17" s="396">
        <v>-6.257484523269973</v>
      </c>
      <c r="K17" s="406">
        <v>-1.0002342955800323</v>
      </c>
      <c r="L17" s="392" t="s">
        <v>167</v>
      </c>
      <c r="M17" s="393" t="s">
        <v>156</v>
      </c>
      <c r="N17" s="394">
        <v>18.903610057999998</v>
      </c>
      <c r="O17" s="395">
        <v>18.692180059000002</v>
      </c>
      <c r="P17" s="395">
        <v>27.754233234</v>
      </c>
      <c r="Q17" s="395">
        <v>23.594207514</v>
      </c>
      <c r="R17" s="395">
        <v>17.321808482</v>
      </c>
      <c r="S17" s="395">
        <v>22.553172165</v>
      </c>
      <c r="T17" s="398">
        <v>31.783298258309998</v>
      </c>
    </row>
    <row r="18" spans="2:20" ht="12">
      <c r="B18" s="392" t="s">
        <v>166</v>
      </c>
      <c r="C18" s="393" t="s">
        <v>157</v>
      </c>
      <c r="D18" s="394">
        <v>-51.779003444979914</v>
      </c>
      <c r="E18" s="395">
        <v>-14.876210802929997</v>
      </c>
      <c r="F18" s="395">
        <v>-45.869708425539976</v>
      </c>
      <c r="G18" s="395">
        <v>-23.734271435820077</v>
      </c>
      <c r="H18" s="395">
        <v>-7.774681838499877</v>
      </c>
      <c r="I18" s="395">
        <v>-21.74213033542011</v>
      </c>
      <c r="J18" s="396">
        <v>-27.65118948379002</v>
      </c>
      <c r="K18" s="406">
        <v>-5.909059148369909</v>
      </c>
      <c r="L18" s="392" t="s">
        <v>167</v>
      </c>
      <c r="M18" s="393" t="s">
        <v>157</v>
      </c>
      <c r="N18" s="394">
        <v>23.962560206</v>
      </c>
      <c r="O18" s="395">
        <v>24.30080514</v>
      </c>
      <c r="P18" s="395">
        <v>37.318940538</v>
      </c>
      <c r="Q18" s="395">
        <v>32.111422921</v>
      </c>
      <c r="R18" s="395">
        <v>20.927141473000002</v>
      </c>
      <c r="S18" s="395">
        <v>29.478753113</v>
      </c>
      <c r="T18" s="398">
        <v>41.36218661571</v>
      </c>
    </row>
    <row r="19" spans="2:20" ht="12">
      <c r="B19" s="392" t="s">
        <v>166</v>
      </c>
      <c r="C19" s="393" t="s">
        <v>158</v>
      </c>
      <c r="D19" s="394">
        <v>-71.77011060646997</v>
      </c>
      <c r="E19" s="395">
        <v>-50.20213995940992</v>
      </c>
      <c r="F19" s="395">
        <v>-65.45918618197997</v>
      </c>
      <c r="G19" s="395">
        <v>-48.98475209527992</v>
      </c>
      <c r="H19" s="395">
        <v>-35.596400068609924</v>
      </c>
      <c r="I19" s="395">
        <v>-51.34985351084001</v>
      </c>
      <c r="J19" s="396">
        <v>-51.484511753339945</v>
      </c>
      <c r="K19" s="406">
        <v>-0.1346582424999312</v>
      </c>
      <c r="L19" s="392" t="s">
        <v>167</v>
      </c>
      <c r="M19" s="393" t="s">
        <v>158</v>
      </c>
      <c r="N19" s="394">
        <v>30.248657959</v>
      </c>
      <c r="O19" s="395">
        <v>30.258081218</v>
      </c>
      <c r="P19" s="395">
        <v>47.652468402</v>
      </c>
      <c r="Q19" s="395">
        <v>41.127768736</v>
      </c>
      <c r="R19" s="395">
        <v>23.732462165</v>
      </c>
      <c r="S19" s="395">
        <v>34.87373578</v>
      </c>
      <c r="T19" s="398">
        <v>47.74679168281</v>
      </c>
    </row>
    <row r="20" spans="2:20" ht="12">
      <c r="B20" s="392" t="s">
        <v>166</v>
      </c>
      <c r="C20" s="393" t="s">
        <v>159</v>
      </c>
      <c r="D20" s="394">
        <v>-69.34953668480992</v>
      </c>
      <c r="E20" s="395">
        <v>-42.599495111590215</v>
      </c>
      <c r="F20" s="395">
        <v>-47.72328706848008</v>
      </c>
      <c r="G20" s="395">
        <v>-30.809830789339976</v>
      </c>
      <c r="H20" s="395">
        <v>-13.1965322120199</v>
      </c>
      <c r="I20" s="395">
        <v>-28.35484974275009</v>
      </c>
      <c r="J20" s="398">
        <v>-22.805367063300096</v>
      </c>
      <c r="K20" s="406">
        <v>5.549482679449994</v>
      </c>
      <c r="L20" s="392" t="s">
        <v>167</v>
      </c>
      <c r="M20" s="393" t="s">
        <v>159</v>
      </c>
      <c r="N20" s="394">
        <v>37.254620347999996</v>
      </c>
      <c r="O20" s="395">
        <v>40.081643543</v>
      </c>
      <c r="P20" s="395">
        <v>63.55798316</v>
      </c>
      <c r="Q20" s="395">
        <v>44.671317721</v>
      </c>
      <c r="R20" s="395">
        <v>29.378846698</v>
      </c>
      <c r="S20" s="395">
        <v>43.96345830999999</v>
      </c>
      <c r="T20" s="398">
        <v>57.72396520074</v>
      </c>
    </row>
    <row r="21" spans="2:20" ht="12">
      <c r="B21" s="392" t="s">
        <v>166</v>
      </c>
      <c r="C21" s="393" t="s">
        <v>160</v>
      </c>
      <c r="D21" s="394">
        <v>-60.70286990054991</v>
      </c>
      <c r="E21" s="395">
        <v>-32.212922257080216</v>
      </c>
      <c r="F21" s="395">
        <v>-32.64582603289013</v>
      </c>
      <c r="G21" s="395">
        <v>-8.415266280660049</v>
      </c>
      <c r="H21" s="395">
        <v>5.5578698821500225</v>
      </c>
      <c r="I21" s="395">
        <v>-3.717201557659962</v>
      </c>
      <c r="J21" s="398">
        <v>-11.608655843600204</v>
      </c>
      <c r="K21" s="406">
        <v>-7.891454285940242</v>
      </c>
      <c r="L21" s="392" t="s">
        <v>167</v>
      </c>
      <c r="M21" s="393" t="s">
        <v>160</v>
      </c>
      <c r="N21" s="394">
        <v>43.59057322699999</v>
      </c>
      <c r="O21" s="395">
        <v>47.6077489</v>
      </c>
      <c r="P21" s="395">
        <v>75.912696997</v>
      </c>
      <c r="Q21" s="395">
        <v>46.45499106</v>
      </c>
      <c r="R21" s="395">
        <v>34.441151711</v>
      </c>
      <c r="S21" s="395">
        <v>50.14300745999999</v>
      </c>
      <c r="T21" s="398">
        <v>64.88073920625999</v>
      </c>
    </row>
    <row r="22" spans="2:20" ht="12">
      <c r="B22" s="392" t="s">
        <v>166</v>
      </c>
      <c r="C22" s="393" t="s">
        <v>161</v>
      </c>
      <c r="D22" s="394">
        <v>-65.96943791427</v>
      </c>
      <c r="E22" s="395">
        <v>-42.73681874740029</v>
      </c>
      <c r="F22" s="395">
        <v>-30.195210196950057</v>
      </c>
      <c r="G22" s="395">
        <v>-10.018622852559965</v>
      </c>
      <c r="H22" s="395">
        <v>-3.114120312069943</v>
      </c>
      <c r="I22" s="395">
        <v>-5.351922060820073</v>
      </c>
      <c r="J22" s="398">
        <v>-15.944333870419953</v>
      </c>
      <c r="K22" s="406">
        <v>-10.59241180959988</v>
      </c>
      <c r="L22" s="392" t="s">
        <v>167</v>
      </c>
      <c r="M22" s="393" t="s">
        <v>161</v>
      </c>
      <c r="N22" s="394">
        <v>49.80126944799999</v>
      </c>
      <c r="O22" s="395">
        <v>57.803849807999995</v>
      </c>
      <c r="P22" s="395">
        <v>90.154851479</v>
      </c>
      <c r="Q22" s="395">
        <v>51.78009047</v>
      </c>
      <c r="R22" s="395">
        <v>40.380618459000004</v>
      </c>
      <c r="S22" s="395">
        <v>57.102663416999995</v>
      </c>
      <c r="T22" s="398">
        <v>73.49310073554</v>
      </c>
    </row>
    <row r="23" spans="2:20" ht="12">
      <c r="B23" s="392" t="s">
        <v>166</v>
      </c>
      <c r="C23" s="393" t="s">
        <v>162</v>
      </c>
      <c r="D23" s="394">
        <v>-65.2055969354199</v>
      </c>
      <c r="E23" s="395">
        <v>-52.71912812738016</v>
      </c>
      <c r="F23" s="395">
        <v>-40.53840979130979</v>
      </c>
      <c r="G23" s="395">
        <v>-7.245234544840116</v>
      </c>
      <c r="H23" s="395">
        <v>0.9047153952600127</v>
      </c>
      <c r="I23" s="395">
        <v>-4.764786039419064</v>
      </c>
      <c r="J23" s="398">
        <v>-19.018217993939984</v>
      </c>
      <c r="K23" s="406">
        <v>-14.25343195452092</v>
      </c>
      <c r="L23" s="392" t="s">
        <v>167</v>
      </c>
      <c r="M23" s="393" t="s">
        <v>162</v>
      </c>
      <c r="N23" s="394">
        <v>56.60117841399999</v>
      </c>
      <c r="O23" s="395">
        <v>67.63927173399999</v>
      </c>
      <c r="P23" s="395">
        <v>101.875953291</v>
      </c>
      <c r="Q23" s="395">
        <v>55.583088546</v>
      </c>
      <c r="R23" s="395">
        <v>45.108043166</v>
      </c>
      <c r="S23" s="395">
        <v>64.983908589</v>
      </c>
      <c r="T23" s="398">
        <v>83.28801188101001</v>
      </c>
    </row>
    <row r="24" spans="2:20" ht="12">
      <c r="B24" s="392" t="s">
        <v>166</v>
      </c>
      <c r="C24" s="393" t="s">
        <v>163</v>
      </c>
      <c r="D24" s="394">
        <v>-58.96268468278002</v>
      </c>
      <c r="E24" s="395">
        <v>-42.197354030479886</v>
      </c>
      <c r="F24" s="395">
        <v>-39.54625054097019</v>
      </c>
      <c r="G24" s="395">
        <v>13.405235254290005</v>
      </c>
      <c r="H24" s="395">
        <v>16.825183095500122</v>
      </c>
      <c r="I24" s="395">
        <v>2.3527659880396783</v>
      </c>
      <c r="J24" s="398">
        <v>-11.05480586180073</v>
      </c>
      <c r="K24" s="406">
        <v>-13.407571849840409</v>
      </c>
      <c r="L24" s="392" t="s">
        <v>167</v>
      </c>
      <c r="M24" s="393" t="s">
        <v>163</v>
      </c>
      <c r="N24" s="394">
        <v>76.68759762399999</v>
      </c>
      <c r="O24" s="395">
        <v>89.27051810199998</v>
      </c>
      <c r="P24" s="395">
        <v>129.651216651</v>
      </c>
      <c r="Q24" s="395">
        <v>60.299823812</v>
      </c>
      <c r="R24" s="395">
        <v>56.101139074</v>
      </c>
      <c r="S24" s="395">
        <v>83.510636502</v>
      </c>
      <c r="T24" s="398">
        <v>96.94684476829</v>
      </c>
    </row>
    <row r="25" spans="2:20" ht="12">
      <c r="B25" s="392" t="s">
        <v>166</v>
      </c>
      <c r="C25" s="393" t="s">
        <v>164</v>
      </c>
      <c r="D25" s="394">
        <v>-75.47981498587107</v>
      </c>
      <c r="E25" s="395">
        <v>-53.44599608936002</v>
      </c>
      <c r="F25" s="395">
        <v>-31.24758035609983</v>
      </c>
      <c r="G25" s="395">
        <v>-14.68349258527104</v>
      </c>
      <c r="H25" s="395">
        <v>-12.954145556870358</v>
      </c>
      <c r="I25" s="395">
        <v>-17.34049341684951</v>
      </c>
      <c r="J25" s="398">
        <v>-35.83852415083095</v>
      </c>
      <c r="K25" s="406">
        <v>-18.498030733981437</v>
      </c>
      <c r="L25" s="392" t="s">
        <v>167</v>
      </c>
      <c r="M25" s="393" t="s">
        <v>164</v>
      </c>
      <c r="N25" s="394">
        <v>92.16392250599999</v>
      </c>
      <c r="O25" s="395">
        <v>107.11202396599998</v>
      </c>
      <c r="P25" s="395">
        <v>151.351972292</v>
      </c>
      <c r="Q25" s="395">
        <v>76.241532485</v>
      </c>
      <c r="R25" s="395">
        <v>70.765857405</v>
      </c>
      <c r="S25" s="395">
        <v>105.36696824799999</v>
      </c>
      <c r="T25" s="398">
        <v>115.184977162</v>
      </c>
    </row>
    <row r="26" spans="2:20" ht="12.75" thickBot="1">
      <c r="B26" s="399" t="s">
        <v>166</v>
      </c>
      <c r="C26" s="400" t="s">
        <v>165</v>
      </c>
      <c r="D26" s="401">
        <v>-81.73296260617991</v>
      </c>
      <c r="E26" s="402">
        <v>-64.12410836791898</v>
      </c>
      <c r="F26" s="402">
        <v>-41.677236218200164</v>
      </c>
      <c r="G26" s="402">
        <v>-13.583600997670942</v>
      </c>
      <c r="H26" s="402">
        <v>-1.3444843904389643</v>
      </c>
      <c r="I26" s="402">
        <v>-3.4744614622199634</v>
      </c>
      <c r="J26" s="398">
        <v>-27.720897307939765</v>
      </c>
      <c r="K26" s="406">
        <v>-24.2464358457198</v>
      </c>
      <c r="L26" s="399" t="s">
        <v>167</v>
      </c>
      <c r="M26" s="400" t="s">
        <v>165</v>
      </c>
      <c r="N26" s="401">
        <v>114.66421405899999</v>
      </c>
      <c r="O26" s="402">
        <v>135.859650005</v>
      </c>
      <c r="P26" s="402">
        <v>192.898797088</v>
      </c>
      <c r="Q26" s="402">
        <v>83.62547843799999</v>
      </c>
      <c r="R26" s="402">
        <v>81.834806275</v>
      </c>
      <c r="S26" s="402">
        <v>112.652032814</v>
      </c>
      <c r="T26" s="403">
        <v>126.52086656397</v>
      </c>
    </row>
    <row r="27" spans="9:20" ht="12">
      <c r="I27" s="406"/>
      <c r="K27" s="377">
        <v>0</v>
      </c>
      <c r="M27" s="404"/>
      <c r="N27" s="405"/>
      <c r="O27" s="405"/>
      <c r="P27" s="405"/>
      <c r="Q27" s="405"/>
      <c r="R27" s="405"/>
      <c r="S27" s="405"/>
      <c r="T27" s="40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21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8515625" style="0" bestFit="1" customWidth="1"/>
    <col min="5" max="5" width="7.28125" style="0" customWidth="1"/>
    <col min="6" max="7" width="9.421875" style="0" customWidth="1"/>
    <col min="8" max="8" width="12.140625" style="0" customWidth="1"/>
    <col min="9" max="9" width="7.140625" style="0" customWidth="1"/>
    <col min="10" max="11" width="9.421875" style="0" customWidth="1"/>
  </cols>
  <sheetData>
    <row r="5" spans="3:11" ht="13.5" thickBot="1">
      <c r="C5" s="76"/>
      <c r="D5" s="76"/>
      <c r="E5" s="76"/>
      <c r="F5" s="76"/>
      <c r="G5" s="76"/>
      <c r="H5" s="76"/>
      <c r="I5" s="76"/>
      <c r="J5" s="76"/>
      <c r="K5" s="77" t="s">
        <v>79</v>
      </c>
    </row>
    <row r="6" spans="1:11" ht="12.75">
      <c r="A6" s="98"/>
      <c r="B6" s="98"/>
      <c r="C6" s="78"/>
      <c r="D6" s="477">
        <v>2018</v>
      </c>
      <c r="E6" s="478"/>
      <c r="F6" s="477">
        <v>2019</v>
      </c>
      <c r="G6" s="479"/>
      <c r="H6" s="479"/>
      <c r="I6" s="479"/>
      <c r="J6" s="479"/>
      <c r="K6" s="478"/>
    </row>
    <row r="7" spans="3:15" ht="12.75">
      <c r="C7" s="79" t="s">
        <v>73</v>
      </c>
      <c r="D7" s="87" t="s">
        <v>1</v>
      </c>
      <c r="E7" s="80" t="s">
        <v>2</v>
      </c>
      <c r="F7" s="81" t="s">
        <v>66</v>
      </c>
      <c r="G7" s="104" t="s">
        <v>0</v>
      </c>
      <c r="H7" s="96" t="s">
        <v>77</v>
      </c>
      <c r="I7" s="89" t="s">
        <v>2</v>
      </c>
      <c r="J7" s="89" t="s">
        <v>80</v>
      </c>
      <c r="K7" s="92" t="s">
        <v>4</v>
      </c>
      <c r="M7" s="268"/>
      <c r="N7" s="98"/>
      <c r="O7" s="98"/>
    </row>
    <row r="8" spans="3:11" ht="13.5" thickBot="1">
      <c r="C8" s="79"/>
      <c r="D8" s="81" t="s">
        <v>105</v>
      </c>
      <c r="E8" s="80" t="s">
        <v>5</v>
      </c>
      <c r="F8" s="81" t="s">
        <v>67</v>
      </c>
      <c r="G8" s="104" t="s">
        <v>3</v>
      </c>
      <c r="H8" s="96" t="s">
        <v>105</v>
      </c>
      <c r="I8" s="90" t="s">
        <v>5</v>
      </c>
      <c r="J8" s="95" t="s">
        <v>140</v>
      </c>
      <c r="K8" s="93" t="s">
        <v>141</v>
      </c>
    </row>
    <row r="9" spans="3:11" ht="13.5" thickBot="1">
      <c r="C9" s="82"/>
      <c r="D9" s="99">
        <v>1</v>
      </c>
      <c r="E9" s="100">
        <v>2</v>
      </c>
      <c r="F9" s="28" t="s">
        <v>81</v>
      </c>
      <c r="G9" s="28" t="s">
        <v>82</v>
      </c>
      <c r="H9" s="28" t="s">
        <v>83</v>
      </c>
      <c r="I9" s="101" t="s">
        <v>84</v>
      </c>
      <c r="J9" s="101" t="s">
        <v>85</v>
      </c>
      <c r="K9" s="102" t="s">
        <v>107</v>
      </c>
    </row>
    <row r="10" spans="3:11" ht="12.75">
      <c r="C10" s="79"/>
      <c r="D10" s="81"/>
      <c r="E10" s="80"/>
      <c r="F10" s="81"/>
      <c r="G10" s="90"/>
      <c r="H10" s="96"/>
      <c r="I10" s="90"/>
      <c r="J10" s="90"/>
      <c r="K10" s="92"/>
    </row>
    <row r="11" spans="3:11" ht="13.5">
      <c r="C11" s="83" t="s">
        <v>74</v>
      </c>
      <c r="D11" s="249">
        <v>1403.9180220717299</v>
      </c>
      <c r="E11" s="250">
        <v>105.8173128048427</v>
      </c>
      <c r="F11" s="249">
        <v>1465.359071851</v>
      </c>
      <c r="G11" s="251">
        <v>1495.8957162059999</v>
      </c>
      <c r="H11" s="252">
        <v>1523.2292092258501</v>
      </c>
      <c r="I11" s="253">
        <v>101.82723252187496</v>
      </c>
      <c r="J11" s="253">
        <v>108.49844401726929</v>
      </c>
      <c r="K11" s="254">
        <v>119.31118715412026</v>
      </c>
    </row>
    <row r="12" spans="3:11" ht="12.75">
      <c r="C12" s="245"/>
      <c r="D12" s="368"/>
      <c r="E12" s="369"/>
      <c r="F12" s="368"/>
      <c r="G12" s="370"/>
      <c r="H12" s="371"/>
      <c r="I12" s="372"/>
      <c r="J12" s="372"/>
      <c r="K12" s="373"/>
    </row>
    <row r="13" spans="3:18" ht="13.5">
      <c r="C13" s="83" t="s">
        <v>75</v>
      </c>
      <c r="D13" s="249">
        <v>1400.9743933359498</v>
      </c>
      <c r="E13" s="250">
        <v>101.76045496810644</v>
      </c>
      <c r="F13" s="249">
        <v>1505.359071851</v>
      </c>
      <c r="G13" s="251">
        <v>1535.8957162059999</v>
      </c>
      <c r="H13" s="252">
        <v>1551.74460901752</v>
      </c>
      <c r="I13" s="253">
        <v>101.03189901790144</v>
      </c>
      <c r="J13" s="253">
        <v>110.76181095091692</v>
      </c>
      <c r="K13" s="254">
        <v>150.7702156815701</v>
      </c>
      <c r="R13" s="364"/>
    </row>
    <row r="14" spans="3:11" ht="12.75">
      <c r="C14" s="245"/>
      <c r="D14" s="368"/>
      <c r="E14" s="369"/>
      <c r="F14" s="368"/>
      <c r="G14" s="370"/>
      <c r="H14" s="371"/>
      <c r="I14" s="374"/>
      <c r="J14" s="374"/>
      <c r="K14" s="373"/>
    </row>
    <row r="15" spans="3:14" ht="13.5">
      <c r="C15" s="83" t="s">
        <v>76</v>
      </c>
      <c r="D15" s="249">
        <v>2.9436287357800666</v>
      </c>
      <c r="E15" s="450" t="s">
        <v>170</v>
      </c>
      <c r="F15" s="255">
        <v>-40</v>
      </c>
      <c r="G15" s="256">
        <v>-40</v>
      </c>
      <c r="H15" s="257">
        <v>-28.51539979166978</v>
      </c>
      <c r="I15" s="375">
        <v>71.28849947917445</v>
      </c>
      <c r="J15" s="439" t="s">
        <v>170</v>
      </c>
      <c r="K15" s="254">
        <v>-31.459028527449846</v>
      </c>
      <c r="M15" s="269"/>
      <c r="N15" s="269"/>
    </row>
    <row r="16" spans="3:11" ht="16.5" customHeight="1">
      <c r="C16" s="245" t="s">
        <v>128</v>
      </c>
      <c r="D16" s="247">
        <v>-3.4745685686899037</v>
      </c>
      <c r="E16" s="449">
        <v>6.949137137379807</v>
      </c>
      <c r="F16" s="258">
        <v>-40</v>
      </c>
      <c r="G16" s="259">
        <v>-40</v>
      </c>
      <c r="H16" s="260">
        <v>-27.72089730793978</v>
      </c>
      <c r="I16" s="375">
        <v>69.30224326984946</v>
      </c>
      <c r="J16" s="438" t="s">
        <v>170</v>
      </c>
      <c r="K16" s="248">
        <v>-24.246328739249876</v>
      </c>
    </row>
    <row r="17" spans="3:11" ht="6.75" customHeight="1" thickBot="1">
      <c r="C17" s="84"/>
      <c r="D17" s="88"/>
      <c r="E17" s="85"/>
      <c r="F17" s="86"/>
      <c r="G17" s="91"/>
      <c r="H17" s="97"/>
      <c r="I17" s="91"/>
      <c r="J17" s="91"/>
      <c r="K17" s="94"/>
    </row>
    <row r="18" ht="12.75">
      <c r="C18" s="246" t="s">
        <v>139</v>
      </c>
    </row>
    <row r="21" ht="12.75">
      <c r="H21" s="446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AA19" sqref="AA19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12" width="6.00390625" style="0" customWidth="1"/>
    <col min="13" max="13" width="7.421875" style="0" customWidth="1"/>
    <col min="14" max="18" width="6.00390625" style="0" customWidth="1"/>
    <col min="19" max="19" width="7.00390625" style="0" customWidth="1"/>
    <col min="20" max="20" width="6.8515625" style="0" customWidth="1"/>
    <col min="21" max="21" width="7.28125" style="0" customWidth="1"/>
    <col min="22" max="22" width="7.140625" style="0" customWidth="1"/>
    <col min="23" max="29" width="6.00390625" style="0" customWidth="1"/>
  </cols>
  <sheetData>
    <row r="8" spans="15:29" ht="13.5" thickBot="1">
      <c r="O8" s="159"/>
      <c r="Q8" s="108"/>
      <c r="U8" s="108"/>
      <c r="V8" s="108"/>
      <c r="W8" s="159"/>
      <c r="X8" s="159"/>
      <c r="Y8" s="159"/>
      <c r="Z8" s="159"/>
      <c r="AA8" s="159"/>
      <c r="AB8" s="159"/>
      <c r="AC8" s="159" t="s">
        <v>93</v>
      </c>
    </row>
    <row r="9" spans="3:29" ht="13.5" customHeight="1" thickBot="1">
      <c r="C9" s="276" t="s">
        <v>105</v>
      </c>
      <c r="D9" s="275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277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0">
        <v>2017</v>
      </c>
      <c r="AB9" s="110">
        <v>2018</v>
      </c>
      <c r="AC9" s="111">
        <v>2019</v>
      </c>
    </row>
    <row r="10" spans="3:29" ht="13.5" thickBot="1">
      <c r="C10" s="112" t="s">
        <v>94</v>
      </c>
      <c r="D10" s="278">
        <v>10449</v>
      </c>
      <c r="E10" s="279">
        <v>7230</v>
      </c>
      <c r="F10" s="279">
        <v>-1562</v>
      </c>
      <c r="G10" s="279">
        <v>-15717</v>
      </c>
      <c r="H10" s="279">
        <v>-29331</v>
      </c>
      <c r="I10" s="279">
        <v>-29634</v>
      </c>
      <c r="J10" s="113">
        <v>-46061</v>
      </c>
      <c r="K10" s="279">
        <v>-67705</v>
      </c>
      <c r="L10" s="279">
        <v>-45716</v>
      </c>
      <c r="M10" s="279">
        <v>-109053</v>
      </c>
      <c r="N10" s="279">
        <v>-93684</v>
      </c>
      <c r="O10" s="113">
        <v>-56338</v>
      </c>
      <c r="P10" s="279">
        <v>-97580.28553999995</v>
      </c>
      <c r="Q10" s="113">
        <v>-66391.65899999987</v>
      </c>
      <c r="R10" s="113">
        <v>-20002.613349999767</v>
      </c>
      <c r="S10" s="113">
        <v>-192394.37211000023</v>
      </c>
      <c r="T10" s="113">
        <v>-156416.3884500001</v>
      </c>
      <c r="U10" s="113">
        <v>-142770.8315427798</v>
      </c>
      <c r="V10" s="113">
        <v>-100999.80899999992</v>
      </c>
      <c r="W10" s="113">
        <v>-81264.42690518002</v>
      </c>
      <c r="X10" s="113">
        <v>-77782.08477000863</v>
      </c>
      <c r="Y10" s="113">
        <v>-62804.19832650023</v>
      </c>
      <c r="Z10" s="113">
        <v>61774.23370621022</v>
      </c>
      <c r="AA10" s="113">
        <v>-6151.124765789973</v>
      </c>
      <c r="AB10" s="113">
        <v>2943.9462380689747</v>
      </c>
      <c r="AC10" s="114">
        <v>-28515.399791669777</v>
      </c>
    </row>
    <row r="11" spans="3:15" ht="12.75"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</row>
    <row r="12" spans="3:15" ht="12.75">
      <c r="C12" s="271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</row>
    <row r="13" spans="7:10" ht="12.75">
      <c r="G13" s="361"/>
      <c r="H13" s="98"/>
      <c r="I13" s="98"/>
      <c r="J13" s="98"/>
    </row>
    <row r="14" spans="7:10" ht="12.75">
      <c r="G14" s="98"/>
      <c r="H14" s="98"/>
      <c r="I14" s="98"/>
      <c r="J14" s="98"/>
    </row>
    <row r="15" spans="3:5" ht="12.75">
      <c r="C15" s="98"/>
      <c r="D15" s="98"/>
      <c r="E15" s="98"/>
    </row>
    <row r="16" ht="13.5" thickBot="1">
      <c r="C16" s="148" t="s">
        <v>79</v>
      </c>
    </row>
    <row r="17" spans="1:3" ht="13.5" thickBot="1">
      <c r="A17" s="112" t="s">
        <v>94</v>
      </c>
      <c r="B17" s="134">
        <v>2018</v>
      </c>
      <c r="C17" s="109">
        <v>2019</v>
      </c>
    </row>
    <row r="18" spans="1:3" ht="12.75">
      <c r="A18" s="135" t="s">
        <v>69</v>
      </c>
      <c r="B18" s="136">
        <v>26.453480388990016</v>
      </c>
      <c r="C18" s="137">
        <v>8.772043715109987</v>
      </c>
    </row>
    <row r="19" spans="1:3" ht="12.75">
      <c r="A19" s="138" t="s">
        <v>95</v>
      </c>
      <c r="B19" s="139">
        <v>25.750030625240186</v>
      </c>
      <c r="C19" s="140">
        <v>-19.905118727509972</v>
      </c>
    </row>
    <row r="20" spans="1:3" ht="12.75">
      <c r="A20" s="138" t="s">
        <v>96</v>
      </c>
      <c r="B20" s="140">
        <v>16.25932449730999</v>
      </c>
      <c r="C20" s="140">
        <v>-9.242315307409967</v>
      </c>
    </row>
    <row r="21" spans="1:3" ht="12.75">
      <c r="A21" s="138" t="s">
        <v>97</v>
      </c>
      <c r="B21" s="140">
        <v>0.774756325579915</v>
      </c>
      <c r="C21" s="140">
        <v>-29.68374907266002</v>
      </c>
    </row>
    <row r="22" spans="1:3" ht="12.75">
      <c r="A22" s="141" t="s">
        <v>98</v>
      </c>
      <c r="B22" s="140">
        <v>-23.09443913284008</v>
      </c>
      <c r="C22" s="142">
        <v>-50.90201254423994</v>
      </c>
    </row>
    <row r="23" spans="1:3" ht="12.75">
      <c r="A23" s="143" t="s">
        <v>99</v>
      </c>
      <c r="B23" s="140">
        <v>-5.8789542447509575</v>
      </c>
      <c r="C23" s="142">
        <v>-20.68338336744023</v>
      </c>
    </row>
    <row r="24" spans="1:3" ht="12.75">
      <c r="A24" s="144" t="s">
        <v>100</v>
      </c>
      <c r="B24" s="140">
        <v>16.58420976034006</v>
      </c>
      <c r="C24" s="140">
        <v>-9.676692496960186</v>
      </c>
    </row>
    <row r="25" spans="1:3" ht="12.75">
      <c r="A25" s="143" t="s">
        <v>101</v>
      </c>
      <c r="B25" s="140">
        <v>14.772652513179992</v>
      </c>
      <c r="C25" s="142">
        <v>-15.382486740709965</v>
      </c>
    </row>
    <row r="26" spans="1:3" ht="12.75">
      <c r="A26" s="143" t="s">
        <v>102</v>
      </c>
      <c r="B26" s="140">
        <v>16.774581262579886</v>
      </c>
      <c r="C26" s="142">
        <v>-20.985220844569994</v>
      </c>
    </row>
    <row r="27" spans="1:3" ht="12.75">
      <c r="A27" s="143" t="s">
        <v>103</v>
      </c>
      <c r="B27" s="140">
        <v>5.67086434103976</v>
      </c>
      <c r="C27" s="142">
        <v>-19.566194652300737</v>
      </c>
    </row>
    <row r="28" spans="1:3" ht="12.75">
      <c r="A28" s="143" t="s">
        <v>104</v>
      </c>
      <c r="B28" s="140">
        <v>-21.638604532849513</v>
      </c>
      <c r="C28" s="142">
        <v>-38.625331989190954</v>
      </c>
    </row>
    <row r="29" spans="1:3" ht="13.5" thickBot="1">
      <c r="A29" s="145" t="s">
        <v>105</v>
      </c>
      <c r="B29" s="146">
        <v>2.9436287357800666</v>
      </c>
      <c r="C29" s="147">
        <v>-28.51539979166978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Q12" sqref="Q1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2.0039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1.8515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5"/>
      <c r="D1" s="225"/>
      <c r="E1" s="225"/>
      <c r="F1" s="23"/>
      <c r="G1" s="8"/>
      <c r="H1" s="8"/>
      <c r="I1" s="8"/>
      <c r="J1" s="8"/>
      <c r="K1" s="8"/>
      <c r="L1" s="8"/>
    </row>
    <row r="2" spans="2:11" ht="18">
      <c r="B2" s="480" t="s">
        <v>71</v>
      </c>
      <c r="C2" s="480"/>
      <c r="D2" s="480"/>
      <c r="E2" s="480"/>
      <c r="F2" s="480"/>
      <c r="G2" s="480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66"/>
      <c r="I3" s="166"/>
      <c r="J3" s="166" t="s">
        <v>79</v>
      </c>
      <c r="K3" s="166"/>
    </row>
    <row r="4" spans="2:11" ht="12.75">
      <c r="B4" s="178"/>
      <c r="C4" s="481">
        <v>2018</v>
      </c>
      <c r="D4" s="482"/>
      <c r="E4" s="481">
        <v>2019</v>
      </c>
      <c r="F4" s="483"/>
      <c r="G4" s="483"/>
      <c r="H4" s="483"/>
      <c r="I4" s="483"/>
      <c r="J4" s="482"/>
      <c r="K4" s="218"/>
    </row>
    <row r="5" spans="2:12" ht="12.75">
      <c r="B5" s="177"/>
      <c r="C5" s="3" t="s">
        <v>1</v>
      </c>
      <c r="D5" s="176" t="s">
        <v>2</v>
      </c>
      <c r="E5" s="3" t="s">
        <v>66</v>
      </c>
      <c r="F5" s="26" t="s">
        <v>0</v>
      </c>
      <c r="G5" s="180" t="s">
        <v>1</v>
      </c>
      <c r="H5" s="180" t="s">
        <v>2</v>
      </c>
      <c r="I5" s="180" t="s">
        <v>78</v>
      </c>
      <c r="J5" s="176" t="s">
        <v>4</v>
      </c>
      <c r="K5" s="218"/>
      <c r="L5" s="225"/>
    </row>
    <row r="6" spans="2:12" ht="13.5" customHeight="1" thickBot="1">
      <c r="B6" s="175"/>
      <c r="C6" s="191" t="s">
        <v>105</v>
      </c>
      <c r="D6" s="174" t="s">
        <v>5</v>
      </c>
      <c r="E6" s="5" t="s">
        <v>67</v>
      </c>
      <c r="F6" s="27" t="s">
        <v>3</v>
      </c>
      <c r="G6" s="181" t="s">
        <v>105</v>
      </c>
      <c r="H6" s="165" t="s">
        <v>5</v>
      </c>
      <c r="I6" s="7" t="s">
        <v>140</v>
      </c>
      <c r="J6" s="30" t="s">
        <v>141</v>
      </c>
      <c r="K6" s="219"/>
      <c r="L6" s="225"/>
    </row>
    <row r="7" spans="2:11" ht="13.5" customHeight="1" thickBot="1">
      <c r="B7" s="173"/>
      <c r="C7" s="128">
        <v>1</v>
      </c>
      <c r="D7" s="100">
        <v>2</v>
      </c>
      <c r="E7" s="267" t="s">
        <v>81</v>
      </c>
      <c r="F7" s="28" t="s">
        <v>82</v>
      </c>
      <c r="G7" s="28" t="s">
        <v>83</v>
      </c>
      <c r="H7" s="101" t="s">
        <v>84</v>
      </c>
      <c r="I7" s="101" t="s">
        <v>85</v>
      </c>
      <c r="J7" s="102" t="s">
        <v>86</v>
      </c>
      <c r="K7" s="220"/>
    </row>
    <row r="8" spans="2:12" ht="20.25" customHeight="1">
      <c r="B8" s="463" t="s">
        <v>6</v>
      </c>
      <c r="C8" s="129">
        <v>1403.9180220717299</v>
      </c>
      <c r="D8" s="208">
        <v>105.8173128048427</v>
      </c>
      <c r="E8" s="129">
        <v>1465.359071851</v>
      </c>
      <c r="F8" s="209">
        <v>1495.8957162059999</v>
      </c>
      <c r="G8" s="209">
        <v>1523.2292092258501</v>
      </c>
      <c r="H8" s="210">
        <v>101.82723252187496</v>
      </c>
      <c r="I8" s="210">
        <v>108.49844401726929</v>
      </c>
      <c r="J8" s="211">
        <v>119.31118715412026</v>
      </c>
      <c r="K8" s="212"/>
      <c r="L8" s="227"/>
    </row>
    <row r="9" spans="2:11" ht="12.75">
      <c r="B9" s="464" t="s">
        <v>106</v>
      </c>
      <c r="C9" s="42"/>
      <c r="D9" s="43"/>
      <c r="E9" s="42"/>
      <c r="F9" s="37"/>
      <c r="G9" s="38"/>
      <c r="H9" s="120"/>
      <c r="I9" s="120"/>
      <c r="J9" s="132"/>
      <c r="K9" s="221"/>
    </row>
    <row r="10" spans="2:12" ht="18" customHeight="1">
      <c r="B10" s="465" t="s">
        <v>190</v>
      </c>
      <c r="C10" s="45">
        <v>1240.3707998060802</v>
      </c>
      <c r="D10" s="56">
        <v>101.73357260100305</v>
      </c>
      <c r="E10" s="189">
        <v>1325.356522853</v>
      </c>
      <c r="F10" s="40">
        <v>1325.3565228530001</v>
      </c>
      <c r="G10" s="40">
        <v>1314.4058843360701</v>
      </c>
      <c r="H10" s="117">
        <v>99.17375903554182</v>
      </c>
      <c r="I10" s="117">
        <v>105.96878647429983</v>
      </c>
      <c r="J10" s="118">
        <v>74.03508452998994</v>
      </c>
      <c r="K10" s="39"/>
      <c r="L10" s="227"/>
    </row>
    <row r="11" spans="2:12" ht="18" customHeight="1">
      <c r="B11" s="466" t="s">
        <v>191</v>
      </c>
      <c r="C11" s="52">
        <v>727.06429332246</v>
      </c>
      <c r="D11" s="57">
        <v>100.66044692783356</v>
      </c>
      <c r="E11" s="52">
        <v>768.940220889</v>
      </c>
      <c r="F11" s="41">
        <v>768.940220889</v>
      </c>
      <c r="G11" s="41">
        <v>762.7067579739902</v>
      </c>
      <c r="H11" s="163">
        <v>99.18934362572385</v>
      </c>
      <c r="I11" s="163">
        <v>104.90224385640713</v>
      </c>
      <c r="J11" s="162">
        <v>35.64246465153019</v>
      </c>
      <c r="K11" s="204"/>
      <c r="L11" s="227"/>
    </row>
    <row r="12" spans="2:11" ht="12.75">
      <c r="B12" s="464" t="s">
        <v>106</v>
      </c>
      <c r="C12" s="42"/>
      <c r="D12" s="43"/>
      <c r="E12" s="42"/>
      <c r="F12" s="37"/>
      <c r="G12" s="38"/>
      <c r="H12" s="115"/>
      <c r="I12" s="115"/>
      <c r="J12" s="43"/>
      <c r="K12" s="21"/>
    </row>
    <row r="13" spans="2:12" ht="12.75">
      <c r="B13" s="464" t="s">
        <v>192</v>
      </c>
      <c r="C13" s="42">
        <v>278.97763516415</v>
      </c>
      <c r="D13" s="58">
        <v>99.315640855874</v>
      </c>
      <c r="E13" s="42">
        <v>297.9</v>
      </c>
      <c r="F13" s="37">
        <v>297.9</v>
      </c>
      <c r="G13" s="38">
        <v>291.31907046097007</v>
      </c>
      <c r="H13" s="115">
        <v>97.79089307182615</v>
      </c>
      <c r="I13" s="115">
        <v>104.4238081269699</v>
      </c>
      <c r="J13" s="43">
        <v>12.341435296820066</v>
      </c>
      <c r="K13" s="21"/>
      <c r="L13" s="66"/>
    </row>
    <row r="14" spans="2:12" ht="12.75">
      <c r="B14" s="467" t="s">
        <v>193</v>
      </c>
      <c r="C14" s="42">
        <v>159.2804019497</v>
      </c>
      <c r="D14" s="58">
        <v>102.96082866819651</v>
      </c>
      <c r="E14" s="42">
        <v>157.4</v>
      </c>
      <c r="F14" s="37">
        <v>157.4</v>
      </c>
      <c r="G14" s="37">
        <v>158.72803266553</v>
      </c>
      <c r="H14" s="115">
        <v>100.84373104544473</v>
      </c>
      <c r="I14" s="115">
        <v>99.65320951139712</v>
      </c>
      <c r="J14" s="43">
        <v>-0.5523692841699983</v>
      </c>
      <c r="K14" s="21"/>
      <c r="L14" s="227"/>
    </row>
    <row r="15" spans="2:12" ht="12.75">
      <c r="B15" s="468" t="s">
        <v>194</v>
      </c>
      <c r="C15" s="42">
        <v>81.83003551712001</v>
      </c>
      <c r="D15" s="58">
        <v>99.91457328097681</v>
      </c>
      <c r="E15" s="42">
        <v>83.8</v>
      </c>
      <c r="F15" s="37">
        <v>83.8</v>
      </c>
      <c r="G15" s="37">
        <v>84.02940237374</v>
      </c>
      <c r="H15" s="115">
        <v>100.27374984933175</v>
      </c>
      <c r="I15" s="115">
        <v>102.6877256532045</v>
      </c>
      <c r="J15" s="43">
        <v>2.1993668566199887</v>
      </c>
      <c r="K15" s="21"/>
      <c r="L15" s="435"/>
    </row>
    <row r="16" spans="2:12" ht="12.75">
      <c r="B16" s="468" t="s">
        <v>195</v>
      </c>
      <c r="C16" s="42">
        <v>58.81118399625</v>
      </c>
      <c r="D16" s="58">
        <v>105.96609729054055</v>
      </c>
      <c r="E16" s="42">
        <v>56.1</v>
      </c>
      <c r="F16" s="37">
        <v>56.1</v>
      </c>
      <c r="G16" s="37">
        <v>55.91704317234</v>
      </c>
      <c r="H16" s="115">
        <v>99.67387374748662</v>
      </c>
      <c r="I16" s="115">
        <v>95.07892780377531</v>
      </c>
      <c r="J16" s="43">
        <v>-2.89414082391</v>
      </c>
      <c r="K16" s="21"/>
      <c r="L16" s="447"/>
    </row>
    <row r="17" spans="2:12" ht="12.75">
      <c r="B17" s="468" t="s">
        <v>196</v>
      </c>
      <c r="C17" s="42">
        <v>2.19376705855</v>
      </c>
      <c r="D17" s="58">
        <v>115.46142413421055</v>
      </c>
      <c r="E17" s="42">
        <v>2.1</v>
      </c>
      <c r="F17" s="37">
        <v>2.1</v>
      </c>
      <c r="G17" s="37">
        <v>2.164163668</v>
      </c>
      <c r="H17" s="115">
        <v>103.05541276190475</v>
      </c>
      <c r="I17" s="115">
        <v>98.6505681888775</v>
      </c>
      <c r="J17" s="43">
        <v>-0.029603390550000164</v>
      </c>
      <c r="K17" s="21"/>
      <c r="L17" s="435"/>
    </row>
    <row r="18" spans="2:12" ht="12.75">
      <c r="B18" s="464" t="s">
        <v>197</v>
      </c>
      <c r="C18" s="42">
        <v>117.45542331908999</v>
      </c>
      <c r="D18" s="58">
        <v>99.20221564112329</v>
      </c>
      <c r="E18" s="42">
        <v>124.4</v>
      </c>
      <c r="F18" s="37">
        <v>124.4</v>
      </c>
      <c r="G18" s="37">
        <v>123.45587053468002</v>
      </c>
      <c r="H18" s="115">
        <v>99.24105348446946</v>
      </c>
      <c r="I18" s="115">
        <v>105.10870170659442</v>
      </c>
      <c r="J18" s="43">
        <v>6.000447215590029</v>
      </c>
      <c r="K18" s="21"/>
      <c r="L18" s="227"/>
    </row>
    <row r="19" spans="2:12" ht="12.75">
      <c r="B19" s="464" t="s">
        <v>198</v>
      </c>
      <c r="C19" s="42">
        <v>146.54291991181</v>
      </c>
      <c r="D19" s="58">
        <v>100.78605220894772</v>
      </c>
      <c r="E19" s="42">
        <v>165.6</v>
      </c>
      <c r="F19" s="37">
        <v>165.6</v>
      </c>
      <c r="G19" s="37">
        <v>164.52393164392004</v>
      </c>
      <c r="H19" s="115">
        <v>99.35020026806765</v>
      </c>
      <c r="I19" s="115">
        <v>112.27013337998932</v>
      </c>
      <c r="J19" s="43">
        <v>17.981011732110034</v>
      </c>
      <c r="K19" s="21"/>
      <c r="L19" s="227"/>
    </row>
    <row r="20" spans="2:12" ht="12.75">
      <c r="B20" s="459" t="s">
        <v>180</v>
      </c>
      <c r="C20" s="42">
        <v>12.4049532728</v>
      </c>
      <c r="D20" s="58">
        <v>115.93414273644859</v>
      </c>
      <c r="E20" s="42">
        <v>12</v>
      </c>
      <c r="F20" s="37">
        <v>12</v>
      </c>
      <c r="G20" s="37">
        <v>13.80862962098</v>
      </c>
      <c r="H20" s="115">
        <v>115.07191350816666</v>
      </c>
      <c r="I20" s="115">
        <v>111.31545050844973</v>
      </c>
      <c r="J20" s="43">
        <v>1.4036763481799994</v>
      </c>
      <c r="K20" s="21"/>
      <c r="L20" s="227"/>
    </row>
    <row r="21" spans="2:12" ht="12.75">
      <c r="B21" s="460" t="s">
        <v>181</v>
      </c>
      <c r="C21" s="42">
        <v>127.82587992236</v>
      </c>
      <c r="D21" s="58">
        <v>99.94204841466771</v>
      </c>
      <c r="E21" s="42">
        <v>146.2</v>
      </c>
      <c r="F21" s="37">
        <v>146.2</v>
      </c>
      <c r="G21" s="37">
        <v>142.75146825853002</v>
      </c>
      <c r="H21" s="115">
        <v>97.64122315904928</v>
      </c>
      <c r="I21" s="115">
        <v>111.67649958305444</v>
      </c>
      <c r="J21" s="43">
        <v>14.925588336170023</v>
      </c>
      <c r="K21" s="21"/>
      <c r="L21" s="227"/>
    </row>
    <row r="22" spans="2:12" ht="12.75">
      <c r="B22" s="460" t="s">
        <v>182</v>
      </c>
      <c r="C22" s="42">
        <v>6.31208671665</v>
      </c>
      <c r="D22" s="58">
        <v>92.82480465661764</v>
      </c>
      <c r="E22" s="42">
        <v>7.4</v>
      </c>
      <c r="F22" s="37">
        <v>7.4</v>
      </c>
      <c r="G22" s="37">
        <v>7.963833764410001</v>
      </c>
      <c r="H22" s="115">
        <v>107.61937519472976</v>
      </c>
      <c r="I22" s="115">
        <v>126.16800310114608</v>
      </c>
      <c r="J22" s="43">
        <v>1.6517470477600016</v>
      </c>
      <c r="K22" s="21"/>
      <c r="L22" s="227"/>
    </row>
    <row r="23" spans="2:12" ht="12.75">
      <c r="B23" s="464" t="s">
        <v>199</v>
      </c>
      <c r="C23" s="42">
        <v>13.63553312317</v>
      </c>
      <c r="D23" s="58">
        <v>113.62944269308332</v>
      </c>
      <c r="E23" s="42">
        <v>12.3</v>
      </c>
      <c r="F23" s="37">
        <v>12.3</v>
      </c>
      <c r="G23" s="37">
        <v>13.875029700629998</v>
      </c>
      <c r="H23" s="115">
        <v>112.80511951731704</v>
      </c>
      <c r="I23" s="115">
        <v>101.75641520794694</v>
      </c>
      <c r="J23" s="43">
        <v>0.23949657745999886</v>
      </c>
      <c r="K23" s="21"/>
      <c r="L23" s="227"/>
    </row>
    <row r="24" spans="2:12" ht="12.75">
      <c r="B24" s="459" t="s">
        <v>200</v>
      </c>
      <c r="C24" s="42">
        <v>0.0032193258500000004</v>
      </c>
      <c r="D24" s="63" t="s">
        <v>70</v>
      </c>
      <c r="E24" s="42">
        <v>0</v>
      </c>
      <c r="F24" s="37">
        <v>0</v>
      </c>
      <c r="G24" s="37">
        <v>0.00123341187</v>
      </c>
      <c r="H24" s="116" t="s">
        <v>70</v>
      </c>
      <c r="I24" s="115">
        <v>38.31273774290353</v>
      </c>
      <c r="J24" s="43">
        <v>-0.00198591398</v>
      </c>
      <c r="K24" s="265"/>
      <c r="L24" s="227"/>
    </row>
    <row r="25" spans="2:12" ht="12.75">
      <c r="B25" s="460" t="s">
        <v>201</v>
      </c>
      <c r="C25" s="42">
        <v>0.00202033007</v>
      </c>
      <c r="D25" s="63" t="s">
        <v>70</v>
      </c>
      <c r="E25" s="42">
        <v>0</v>
      </c>
      <c r="F25" s="37">
        <v>0</v>
      </c>
      <c r="G25" s="37">
        <v>0.00127270341</v>
      </c>
      <c r="H25" s="116" t="s">
        <v>70</v>
      </c>
      <c r="I25" s="115">
        <v>62.994825890009146</v>
      </c>
      <c r="J25" s="43">
        <v>-0.0007476266600000001</v>
      </c>
      <c r="K25" s="266"/>
      <c r="L25" s="227"/>
    </row>
    <row r="26" spans="2:12" ht="12.75">
      <c r="B26" s="460" t="s">
        <v>202</v>
      </c>
      <c r="C26" s="42">
        <v>13.63029346725</v>
      </c>
      <c r="D26" s="58">
        <v>113.58577889375002</v>
      </c>
      <c r="E26" s="42">
        <v>12.3</v>
      </c>
      <c r="F26" s="37">
        <v>12.3</v>
      </c>
      <c r="G26" s="37">
        <v>13.87252358535</v>
      </c>
      <c r="H26" s="115">
        <v>112.78474459634147</v>
      </c>
      <c r="I26" s="115">
        <v>101.77714528804545</v>
      </c>
      <c r="J26" s="43">
        <v>0.24223011810000017</v>
      </c>
      <c r="K26" s="265"/>
      <c r="L26" s="227"/>
    </row>
    <row r="27" spans="2:12" ht="12.75">
      <c r="B27" s="464" t="s">
        <v>203</v>
      </c>
      <c r="C27" s="42">
        <v>1.6458615460000001</v>
      </c>
      <c r="D27" s="58">
        <v>106.18461587096775</v>
      </c>
      <c r="E27" s="42">
        <v>1.55</v>
      </c>
      <c r="F27" s="37">
        <v>1.55</v>
      </c>
      <c r="G27" s="37">
        <v>1.6940793</v>
      </c>
      <c r="H27" s="115">
        <v>109.29543870967741</v>
      </c>
      <c r="I27" s="115">
        <v>102.92963609953615</v>
      </c>
      <c r="J27" s="43">
        <v>0.048217753999999946</v>
      </c>
      <c r="K27" s="21"/>
      <c r="L27" s="435"/>
    </row>
    <row r="28" spans="2:12" ht="12.75">
      <c r="B28" s="464" t="s">
        <v>204</v>
      </c>
      <c r="C28" s="42">
        <v>0.41296506832</v>
      </c>
      <c r="D28" s="58">
        <v>206.48253415999997</v>
      </c>
      <c r="E28" s="42">
        <v>0.3</v>
      </c>
      <c r="F28" s="37">
        <v>0.3</v>
      </c>
      <c r="G28" s="37">
        <v>0.42072457560000004</v>
      </c>
      <c r="H28" s="115">
        <v>140.2415252</v>
      </c>
      <c r="I28" s="115">
        <v>101.87897424631261</v>
      </c>
      <c r="J28" s="43">
        <v>0.007759507280000022</v>
      </c>
      <c r="K28" s="21"/>
      <c r="L28" s="435"/>
    </row>
    <row r="29" spans="2:12" ht="12.75">
      <c r="B29" s="12" t="s">
        <v>205</v>
      </c>
      <c r="C29" s="42">
        <v>4.69314774496</v>
      </c>
      <c r="D29" s="58">
        <v>97.77391135333335</v>
      </c>
      <c r="E29" s="42">
        <v>4.8</v>
      </c>
      <c r="F29" s="37">
        <v>4.8</v>
      </c>
      <c r="G29" s="37">
        <v>4.95556972469</v>
      </c>
      <c r="H29" s="115">
        <v>103.24103593104168</v>
      </c>
      <c r="I29" s="115">
        <v>105.59159851747297</v>
      </c>
      <c r="J29" s="43">
        <v>0.26242197973000003</v>
      </c>
      <c r="K29" s="21"/>
      <c r="L29" s="227"/>
    </row>
    <row r="30" spans="2:12" ht="12.75">
      <c r="B30" s="464" t="s">
        <v>206</v>
      </c>
      <c r="C30" s="42">
        <v>4.420405495259975</v>
      </c>
      <c r="D30" s="58">
        <v>101.76062448770094</v>
      </c>
      <c r="E30" s="42">
        <v>4.690220889000032</v>
      </c>
      <c r="F30" s="37">
        <v>4.690220889000032</v>
      </c>
      <c r="G30" s="37">
        <v>3.73444936797008</v>
      </c>
      <c r="H30" s="115">
        <v>79.62203606931347</v>
      </c>
      <c r="I30" s="115">
        <v>84.48205423630367</v>
      </c>
      <c r="J30" s="43">
        <v>-0.6859561272898951</v>
      </c>
      <c r="K30" s="21"/>
      <c r="L30" s="227"/>
    </row>
    <row r="31" spans="2:12" s="13" customFormat="1" ht="18" customHeight="1">
      <c r="B31" s="466" t="s">
        <v>207</v>
      </c>
      <c r="C31" s="55">
        <v>513.30650648362</v>
      </c>
      <c r="D31" s="59">
        <v>103.29334094733062</v>
      </c>
      <c r="E31" s="190">
        <v>556.416301964</v>
      </c>
      <c r="F31" s="44">
        <v>556.416301964</v>
      </c>
      <c r="G31" s="44">
        <v>551.6991263620799</v>
      </c>
      <c r="H31" s="163">
        <v>99.15222189118657</v>
      </c>
      <c r="I31" s="163">
        <v>107.4794726724714</v>
      </c>
      <c r="J31" s="162">
        <v>38.39261987845998</v>
      </c>
      <c r="K31" s="204"/>
      <c r="L31" s="365"/>
    </row>
    <row r="32" spans="2:12" ht="12.75">
      <c r="B32" s="469" t="s">
        <v>208</v>
      </c>
      <c r="C32" s="42">
        <v>458.36011423071005</v>
      </c>
      <c r="D32" s="58">
        <v>103.30674091757986</v>
      </c>
      <c r="E32" s="188">
        <v>494.646149702</v>
      </c>
      <c r="F32" s="38">
        <v>494.646149702</v>
      </c>
      <c r="G32" s="38">
        <v>494.0575372100001</v>
      </c>
      <c r="H32" s="115">
        <v>99.88100332078709</v>
      </c>
      <c r="I32" s="115">
        <v>107.78807358471904</v>
      </c>
      <c r="J32" s="43">
        <v>35.697422979290025</v>
      </c>
      <c r="K32" s="21"/>
      <c r="L32" s="448"/>
    </row>
    <row r="33" spans="2:12" ht="18" customHeight="1">
      <c r="B33" s="465" t="s">
        <v>209</v>
      </c>
      <c r="C33" s="45">
        <v>163.54722226564968</v>
      </c>
      <c r="D33" s="56">
        <v>152.13261491619255</v>
      </c>
      <c r="E33" s="189">
        <v>140.002548998</v>
      </c>
      <c r="F33" s="46">
        <v>170.539193353</v>
      </c>
      <c r="G33" s="46">
        <v>208.82332488978</v>
      </c>
      <c r="H33" s="117">
        <v>122.44887570069332</v>
      </c>
      <c r="I33" s="117">
        <v>127.68381021512451</v>
      </c>
      <c r="J33" s="118">
        <v>45.27610262413032</v>
      </c>
      <c r="K33" s="39"/>
      <c r="L33" s="227"/>
    </row>
    <row r="34" spans="2:12" ht="12.75">
      <c r="B34" s="464" t="s">
        <v>106</v>
      </c>
      <c r="C34" s="42"/>
      <c r="D34" s="43"/>
      <c r="E34" s="42"/>
      <c r="F34" s="37"/>
      <c r="G34" s="38"/>
      <c r="H34" s="115"/>
      <c r="I34" s="115"/>
      <c r="J34" s="43"/>
      <c r="K34" s="21"/>
      <c r="L34" s="408"/>
    </row>
    <row r="35" spans="2:12" ht="12.75">
      <c r="B35" s="470" t="s">
        <v>210</v>
      </c>
      <c r="C35" s="53">
        <v>157.81506178240966</v>
      </c>
      <c r="D35" s="60">
        <v>151.12310097376306</v>
      </c>
      <c r="E35" s="53">
        <v>115.414799138</v>
      </c>
      <c r="F35" s="49">
        <v>145.951443493</v>
      </c>
      <c r="G35" s="49">
        <v>164.70621710219996</v>
      </c>
      <c r="H35" s="122">
        <v>112.85000898953047</v>
      </c>
      <c r="I35" s="122">
        <v>104.36660179450527</v>
      </c>
      <c r="J35" s="124">
        <v>6.8911553197903</v>
      </c>
      <c r="K35" s="201"/>
      <c r="L35" s="227"/>
    </row>
    <row r="36" spans="2:12" ht="12.75">
      <c r="B36" s="460" t="s">
        <v>211</v>
      </c>
      <c r="C36" s="53">
        <v>119.07012301173</v>
      </c>
      <c r="D36" s="60">
        <v>144.40233961804444</v>
      </c>
      <c r="E36" s="53">
        <v>92.483425587</v>
      </c>
      <c r="F36" s="49">
        <v>123.020069942</v>
      </c>
      <c r="G36" s="49">
        <v>125.72636408024</v>
      </c>
      <c r="H36" s="122">
        <v>102.1998801817589</v>
      </c>
      <c r="I36" s="122">
        <v>105.5901857662936</v>
      </c>
      <c r="J36" s="124">
        <v>6.656241068509999</v>
      </c>
      <c r="K36" s="201"/>
      <c r="L36" s="441"/>
    </row>
    <row r="37" spans="2:12" ht="12.75">
      <c r="B37" s="460" t="s">
        <v>212</v>
      </c>
      <c r="C37" s="53">
        <v>1.1527617007</v>
      </c>
      <c r="D37" s="60">
        <v>107.0512874083282</v>
      </c>
      <c r="E37" s="53">
        <v>1.13442</v>
      </c>
      <c r="F37" s="49">
        <v>1.03528732317</v>
      </c>
      <c r="G37" s="49">
        <v>1.18383356844</v>
      </c>
      <c r="H37" s="122">
        <v>114.3483110384428</v>
      </c>
      <c r="I37" s="122">
        <v>102.69542852795442</v>
      </c>
      <c r="J37" s="124">
        <v>0.031071867740000148</v>
      </c>
      <c r="K37" s="201"/>
      <c r="L37" s="437"/>
    </row>
    <row r="38" spans="2:12" ht="12.75">
      <c r="B38" s="471" t="s">
        <v>213</v>
      </c>
      <c r="C38" s="53">
        <v>1.72548268049</v>
      </c>
      <c r="D38" s="60">
        <v>104.19581403925122</v>
      </c>
      <c r="E38" s="53">
        <v>1.68</v>
      </c>
      <c r="F38" s="49">
        <v>1.68</v>
      </c>
      <c r="G38" s="49">
        <v>1.85088733313</v>
      </c>
      <c r="H38" s="122">
        <v>110.1718650672619</v>
      </c>
      <c r="I38" s="122">
        <v>107.26780129745421</v>
      </c>
      <c r="J38" s="124">
        <v>0.1254046526399999</v>
      </c>
      <c r="K38" s="201"/>
      <c r="L38" s="437"/>
    </row>
    <row r="39" spans="2:12" ht="12.75">
      <c r="B39" s="470" t="s">
        <v>33</v>
      </c>
      <c r="C39" s="53">
        <v>0.63180008673</v>
      </c>
      <c r="D39" s="60">
        <v>182.33768736796537</v>
      </c>
      <c r="E39" s="53">
        <v>3.5265</v>
      </c>
      <c r="F39" s="49">
        <v>3.5265</v>
      </c>
      <c r="G39" s="49">
        <v>20.854719940449996</v>
      </c>
      <c r="H39" s="122">
        <v>591.3716132269955</v>
      </c>
      <c r="I39" s="122">
        <v>3300.8415760731395</v>
      </c>
      <c r="J39" s="124">
        <v>20.222919853719997</v>
      </c>
      <c r="K39" s="201"/>
      <c r="L39" s="436"/>
    </row>
    <row r="40" spans="2:12" ht="12.75">
      <c r="B40" s="470" t="s">
        <v>34</v>
      </c>
      <c r="C40" s="53">
        <v>7.622044E-05</v>
      </c>
      <c r="D40" s="62" t="s">
        <v>70</v>
      </c>
      <c r="E40" s="53">
        <v>0</v>
      </c>
      <c r="F40" s="49">
        <v>0</v>
      </c>
      <c r="G40" s="49">
        <v>0</v>
      </c>
      <c r="H40" s="123" t="s">
        <v>70</v>
      </c>
      <c r="I40" s="123" t="s">
        <v>70</v>
      </c>
      <c r="J40" s="124">
        <v>-7.622044E-05</v>
      </c>
      <c r="K40" s="201"/>
      <c r="L40" s="366"/>
    </row>
    <row r="41" spans="2:12" ht="13.5" thickBot="1">
      <c r="B41" s="472" t="s">
        <v>35</v>
      </c>
      <c r="C41" s="54">
        <v>5.10028417607</v>
      </c>
      <c r="D41" s="61">
        <v>186.93234562575927</v>
      </c>
      <c r="E41" s="54">
        <v>21.06124986</v>
      </c>
      <c r="F41" s="50">
        <v>21.06124986</v>
      </c>
      <c r="G41" s="50">
        <v>23.26238784713</v>
      </c>
      <c r="H41" s="160">
        <v>110.45112707821984</v>
      </c>
      <c r="I41" s="160">
        <v>456.09983765757</v>
      </c>
      <c r="J41" s="130">
        <v>18.162103671060002</v>
      </c>
      <c r="K41" s="201"/>
      <c r="L41" s="436"/>
    </row>
    <row r="42" spans="2:12" ht="12.75">
      <c r="B42" s="17" t="s">
        <v>169</v>
      </c>
      <c r="C42" s="199"/>
      <c r="D42" s="200"/>
      <c r="E42" s="199"/>
      <c r="F42" s="201"/>
      <c r="G42" s="201"/>
      <c r="H42" s="202"/>
      <c r="I42" s="202"/>
      <c r="J42" s="201"/>
      <c r="K42" s="201"/>
      <c r="L42" s="226"/>
    </row>
    <row r="43" spans="2:12" ht="12.75" customHeight="1">
      <c r="B43" s="17" t="s">
        <v>109</v>
      </c>
      <c r="C43" s="443"/>
      <c r="D43" s="19"/>
      <c r="E43" s="351"/>
      <c r="F43" s="445"/>
      <c r="G43" s="183"/>
      <c r="H43" s="8"/>
      <c r="I43" s="8"/>
      <c r="J43" s="8"/>
      <c r="K43" s="8"/>
      <c r="L43" s="226"/>
    </row>
    <row r="44" spans="3:12" ht="12.75" customHeight="1">
      <c r="C44" s="19"/>
      <c r="D44" s="263"/>
      <c r="E44" s="18"/>
      <c r="F44" s="376"/>
      <c r="G44" s="66"/>
      <c r="L44" s="226"/>
    </row>
    <row r="45" spans="3:12" ht="12.75" customHeight="1">
      <c r="C45" s="19"/>
      <c r="D45" s="19"/>
      <c r="E45" s="18"/>
      <c r="G45" s="66"/>
      <c r="L45" s="226"/>
    </row>
    <row r="46" spans="3:12" ht="12.75" customHeight="1">
      <c r="C46" s="453"/>
      <c r="D46" s="17"/>
      <c r="E46" s="270"/>
      <c r="F46" s="270"/>
      <c r="G46" s="270"/>
      <c r="H46" s="66"/>
      <c r="L46" s="226"/>
    </row>
    <row r="47" spans="2:12" ht="12.75" customHeight="1">
      <c r="B47" s="19"/>
      <c r="C47" s="19"/>
      <c r="D47" s="19"/>
      <c r="E47" s="22"/>
      <c r="F47" s="23"/>
      <c r="G47" s="8"/>
      <c r="H47" s="8"/>
      <c r="L47" s="226"/>
    </row>
    <row r="48" spans="2:12" ht="12.75" customHeight="1">
      <c r="B48" s="20"/>
      <c r="C48" s="217"/>
      <c r="D48" s="217"/>
      <c r="E48" s="217"/>
      <c r="F48" s="217"/>
      <c r="G48" s="217"/>
      <c r="H48" s="8"/>
      <c r="L48" s="226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26"/>
    </row>
    <row r="50" spans="2:12" ht="12.75">
      <c r="B50" s="178"/>
      <c r="C50" s="487">
        <v>2018</v>
      </c>
      <c r="D50" s="482"/>
      <c r="E50" s="484">
        <v>2019</v>
      </c>
      <c r="F50" s="485"/>
      <c r="G50" s="485"/>
      <c r="H50" s="485"/>
      <c r="I50" s="485"/>
      <c r="J50" s="486"/>
      <c r="K50" s="219"/>
      <c r="L50" s="226"/>
    </row>
    <row r="51" spans="2:12" ht="12.75">
      <c r="B51" s="177"/>
      <c r="C51" s="180" t="s">
        <v>1</v>
      </c>
      <c r="D51" s="176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19"/>
      <c r="L51" s="226"/>
    </row>
    <row r="52" spans="2:12" ht="13.5" thickBot="1">
      <c r="B52" s="175"/>
      <c r="C52" s="181" t="s">
        <v>105</v>
      </c>
      <c r="D52" s="174" t="s">
        <v>5</v>
      </c>
      <c r="E52" s="5" t="s">
        <v>67</v>
      </c>
      <c r="F52" s="27" t="s">
        <v>3</v>
      </c>
      <c r="G52" s="6" t="s">
        <v>105</v>
      </c>
      <c r="H52" s="7" t="s">
        <v>5</v>
      </c>
      <c r="I52" s="7" t="s">
        <v>140</v>
      </c>
      <c r="J52" s="30" t="s">
        <v>141</v>
      </c>
      <c r="K52" s="219"/>
      <c r="L52" s="226"/>
    </row>
    <row r="53" spans="2:12" ht="13.5" thickBot="1">
      <c r="B53" s="173"/>
      <c r="C53" s="99">
        <v>1</v>
      </c>
      <c r="D53" s="100">
        <v>2</v>
      </c>
      <c r="E53" s="28" t="s">
        <v>81</v>
      </c>
      <c r="F53" s="28" t="s">
        <v>82</v>
      </c>
      <c r="G53" s="28" t="s">
        <v>83</v>
      </c>
      <c r="H53" s="101" t="s">
        <v>84</v>
      </c>
      <c r="I53" s="101" t="s">
        <v>85</v>
      </c>
      <c r="J53" s="102" t="s">
        <v>86</v>
      </c>
      <c r="K53" s="220"/>
      <c r="L53" s="226"/>
    </row>
    <row r="54" spans="2:12" ht="20.25" customHeight="1">
      <c r="B54" s="473" t="s">
        <v>214</v>
      </c>
      <c r="C54" s="193">
        <v>1400.9743933359498</v>
      </c>
      <c r="D54" s="171">
        <v>101.76045496810644</v>
      </c>
      <c r="E54" s="51">
        <v>1505.359071851</v>
      </c>
      <c r="F54" s="36">
        <v>1535.8957162059999</v>
      </c>
      <c r="G54" s="35">
        <v>1551.74460901752</v>
      </c>
      <c r="H54" s="31">
        <v>101.03189901790144</v>
      </c>
      <c r="I54" s="31">
        <v>110.76181095091692</v>
      </c>
      <c r="J54" s="34">
        <v>150.7702156815701</v>
      </c>
      <c r="K54" s="222"/>
      <c r="L54" s="442"/>
    </row>
    <row r="55" spans="2:12" ht="18" customHeight="1">
      <c r="B55" s="465" t="s">
        <v>215</v>
      </c>
      <c r="C55" s="194">
        <v>1284.5183834352</v>
      </c>
      <c r="D55" s="170">
        <v>100.09316800637342</v>
      </c>
      <c r="E55" s="45">
        <v>1383.088855423</v>
      </c>
      <c r="F55" s="73">
        <v>1399.48861752058</v>
      </c>
      <c r="G55" s="103">
        <v>1412.48222795858</v>
      </c>
      <c r="H55" s="117">
        <v>100.92845417071132</v>
      </c>
      <c r="I55" s="117">
        <v>109.96200958846268</v>
      </c>
      <c r="J55" s="118">
        <v>127.9638445233802</v>
      </c>
      <c r="K55" s="223"/>
      <c r="L55" s="227"/>
    </row>
    <row r="56" spans="2:11" ht="12.75">
      <c r="B56" s="464" t="s">
        <v>106</v>
      </c>
      <c r="C56" s="64"/>
      <c r="D56" s="65"/>
      <c r="E56" s="42"/>
      <c r="F56" s="37"/>
      <c r="G56" s="38"/>
      <c r="H56" s="115"/>
      <c r="I56" s="115"/>
      <c r="J56" s="43"/>
      <c r="K56" s="21"/>
    </row>
    <row r="57" spans="2:12" ht="12.75">
      <c r="B57" s="474" t="s">
        <v>115</v>
      </c>
      <c r="C57" s="64">
        <v>133.89927993892002</v>
      </c>
      <c r="D57" s="65">
        <v>99.78162797242925</v>
      </c>
      <c r="E57" s="70">
        <v>142.770256348</v>
      </c>
      <c r="F57" s="49">
        <v>143.51022311394001</v>
      </c>
      <c r="G57" s="49">
        <v>143.45899704328</v>
      </c>
      <c r="H57" s="115">
        <v>99.96430493274381</v>
      </c>
      <c r="I57" s="115">
        <v>107.13948357953886</v>
      </c>
      <c r="J57" s="43">
        <v>9.559717104359976</v>
      </c>
      <c r="K57" s="21"/>
      <c r="L57" s="227"/>
    </row>
    <row r="58" spans="2:12" ht="12.75">
      <c r="B58" s="470" t="s">
        <v>216</v>
      </c>
      <c r="C58" s="64">
        <v>109.54931190612</v>
      </c>
      <c r="D58" s="65">
        <v>99.87066784444873</v>
      </c>
      <c r="E58" s="70">
        <v>124.801370909</v>
      </c>
      <c r="F58" s="49">
        <v>110.35783400457001</v>
      </c>
      <c r="G58" s="49">
        <v>106.31905058984</v>
      </c>
      <c r="H58" s="115">
        <v>96.34028390357611</v>
      </c>
      <c r="I58" s="115">
        <v>97.05131756642322</v>
      </c>
      <c r="J58" s="43">
        <v>-3.230261316279993</v>
      </c>
      <c r="K58" s="21"/>
      <c r="L58" s="227"/>
    </row>
    <row r="59" spans="2:12" ht="12.75">
      <c r="B59" s="475" t="s">
        <v>217</v>
      </c>
      <c r="C59" s="64">
        <v>40.72936408204</v>
      </c>
      <c r="D59" s="65">
        <v>97.17623453745955</v>
      </c>
      <c r="E59" s="70">
        <v>46.499</v>
      </c>
      <c r="F59" s="49">
        <v>40.474</v>
      </c>
      <c r="G59" s="49">
        <v>39.55140785258</v>
      </c>
      <c r="H59" s="115">
        <v>97.72053133512874</v>
      </c>
      <c r="I59" s="115">
        <v>97.10784527082899</v>
      </c>
      <c r="J59" s="43">
        <v>-1.1779562294600012</v>
      </c>
      <c r="K59" s="21"/>
      <c r="L59" s="454"/>
    </row>
    <row r="60" spans="2:12" ht="12.75">
      <c r="B60" s="475" t="s">
        <v>218</v>
      </c>
      <c r="C60" s="64">
        <v>0.41401508928999997</v>
      </c>
      <c r="D60" s="65">
        <v>91.39405944591611</v>
      </c>
      <c r="E60" s="70">
        <v>0.322</v>
      </c>
      <c r="F60" s="49">
        <v>0.322</v>
      </c>
      <c r="G60" s="49">
        <v>0.31612271022</v>
      </c>
      <c r="H60" s="115">
        <v>98.17475472670807</v>
      </c>
      <c r="I60" s="115">
        <v>76.35535959863759</v>
      </c>
      <c r="J60" s="43">
        <v>-0.09789237906999998</v>
      </c>
      <c r="K60" s="21"/>
      <c r="L60" s="435"/>
    </row>
    <row r="61" spans="2:12" ht="12.75">
      <c r="B61" s="470" t="s">
        <v>43</v>
      </c>
      <c r="C61" s="64">
        <v>57.31803984439</v>
      </c>
      <c r="D61" s="65">
        <v>100.19888857321351</v>
      </c>
      <c r="E61" s="70">
        <v>49.48774074799999</v>
      </c>
      <c r="F61" s="49">
        <v>56.56863842485</v>
      </c>
      <c r="G61" s="49">
        <v>57.93429938438</v>
      </c>
      <c r="H61" s="115">
        <v>102.41416621922808</v>
      </c>
      <c r="I61" s="115">
        <v>101.07515808576682</v>
      </c>
      <c r="J61" s="43">
        <v>0.616259539989997</v>
      </c>
      <c r="K61" s="21"/>
      <c r="L61" s="437"/>
    </row>
    <row r="62" spans="2:12" ht="12.75">
      <c r="B62" s="470" t="s">
        <v>44</v>
      </c>
      <c r="C62" s="64">
        <v>17.01484252747</v>
      </c>
      <c r="D62" s="65">
        <v>108.3643087550389</v>
      </c>
      <c r="E62" s="70">
        <v>16.570121791000002</v>
      </c>
      <c r="F62" s="49">
        <v>20.146551035879998</v>
      </c>
      <c r="G62" s="49">
        <v>19.39234369376</v>
      </c>
      <c r="H62" s="115">
        <v>96.25639475076011</v>
      </c>
      <c r="I62" s="115">
        <v>113.97310120532462</v>
      </c>
      <c r="J62" s="43">
        <v>2.377501166289999</v>
      </c>
      <c r="K62" s="21"/>
      <c r="L62" s="227"/>
    </row>
    <row r="63" spans="2:12" ht="12.75">
      <c r="B63" s="470" t="s">
        <v>219</v>
      </c>
      <c r="C63" s="64">
        <v>39.76940772276</v>
      </c>
      <c r="D63" s="65">
        <v>101.82853303353288</v>
      </c>
      <c r="E63" s="70">
        <v>40.689726658</v>
      </c>
      <c r="F63" s="49">
        <v>50.85495622088</v>
      </c>
      <c r="G63" s="49">
        <v>51.20916362251</v>
      </c>
      <c r="H63" s="115">
        <v>100.69650517462163</v>
      </c>
      <c r="I63" s="115">
        <v>128.76521566400655</v>
      </c>
      <c r="J63" s="43">
        <v>11.439755899749997</v>
      </c>
      <c r="K63" s="21"/>
      <c r="L63" s="227"/>
    </row>
    <row r="64" spans="2:12" ht="12.75">
      <c r="B64" s="475" t="s">
        <v>220</v>
      </c>
      <c r="C64" s="64">
        <v>31.584564506809997</v>
      </c>
      <c r="D64" s="65">
        <v>101.67993830490383</v>
      </c>
      <c r="E64" s="70">
        <v>33.76973826</v>
      </c>
      <c r="F64" s="49">
        <v>35.412307255</v>
      </c>
      <c r="G64" s="49">
        <v>35.73835915507</v>
      </c>
      <c r="H64" s="115">
        <v>100.92073046165034</v>
      </c>
      <c r="I64" s="115">
        <v>113.1513437437594</v>
      </c>
      <c r="J64" s="43">
        <v>4.153794648260003</v>
      </c>
      <c r="K64" s="21"/>
      <c r="L64" s="351"/>
    </row>
    <row r="65" spans="2:12" ht="12.75">
      <c r="B65" s="470" t="s">
        <v>112</v>
      </c>
      <c r="C65" s="64">
        <v>68.36894222</v>
      </c>
      <c r="D65" s="65">
        <v>99.95348913979839</v>
      </c>
      <c r="E65" s="70">
        <v>73.333932</v>
      </c>
      <c r="F65" s="49">
        <v>71.863932</v>
      </c>
      <c r="G65" s="49">
        <v>71.862620672</v>
      </c>
      <c r="H65" s="115">
        <v>99.99817526266166</v>
      </c>
      <c r="I65" s="115">
        <v>105.11003730430394</v>
      </c>
      <c r="J65" s="43">
        <v>3.4936784520000117</v>
      </c>
      <c r="K65" s="21"/>
      <c r="L65" s="227"/>
    </row>
    <row r="66" spans="2:12" ht="12.75">
      <c r="B66" s="470" t="s">
        <v>47</v>
      </c>
      <c r="C66" s="64">
        <v>158.0634359712</v>
      </c>
      <c r="D66" s="65">
        <v>101.60108966297452</v>
      </c>
      <c r="E66" s="70">
        <v>178.411718394</v>
      </c>
      <c r="F66" s="49">
        <v>184.88015264632</v>
      </c>
      <c r="G66" s="49">
        <v>184.58173656532</v>
      </c>
      <c r="H66" s="115">
        <v>99.83858944471402</v>
      </c>
      <c r="I66" s="115">
        <v>116.77699869750509</v>
      </c>
      <c r="J66" s="43">
        <v>26.518300594120007</v>
      </c>
      <c r="K66" s="21"/>
      <c r="L66" s="227"/>
    </row>
    <row r="67" spans="2:12" ht="12.75">
      <c r="B67" s="470" t="s">
        <v>48</v>
      </c>
      <c r="C67" s="64">
        <v>73.11761748248</v>
      </c>
      <c r="D67" s="65">
        <v>104.11165886092893</v>
      </c>
      <c r="E67" s="70">
        <v>73.483699754</v>
      </c>
      <c r="F67" s="49">
        <v>76.43523739931001</v>
      </c>
      <c r="G67" s="49">
        <v>77.14086793532</v>
      </c>
      <c r="H67" s="115">
        <v>100.92317438922007</v>
      </c>
      <c r="I67" s="115">
        <v>105.502436473404</v>
      </c>
      <c r="J67" s="43">
        <v>4.023250452840003</v>
      </c>
      <c r="K67" s="21"/>
      <c r="L67" s="227"/>
    </row>
    <row r="68" spans="2:14" ht="12.75">
      <c r="B68" s="470" t="s">
        <v>221</v>
      </c>
      <c r="C68" s="64">
        <v>556.5107524974901</v>
      </c>
      <c r="D68" s="65">
        <v>99.1073727750981</v>
      </c>
      <c r="E68" s="70">
        <v>601.8940026810001</v>
      </c>
      <c r="F68" s="49">
        <v>602.472740384</v>
      </c>
      <c r="G68" s="49">
        <v>602.12535426541</v>
      </c>
      <c r="H68" s="115">
        <v>99.94233994414941</v>
      </c>
      <c r="I68" s="115">
        <v>108.19653556794945</v>
      </c>
      <c r="J68" s="43">
        <v>45.61460176791991</v>
      </c>
      <c r="K68" s="21"/>
      <c r="L68" s="366"/>
      <c r="M68" s="261"/>
      <c r="N68" s="261"/>
    </row>
    <row r="69" spans="2:14" ht="12.75">
      <c r="B69" s="475" t="s">
        <v>222</v>
      </c>
      <c r="C69" s="64">
        <v>433.84407565781</v>
      </c>
      <c r="D69" s="65">
        <v>99.89237210505144</v>
      </c>
      <c r="E69" s="70">
        <v>472.22891495700003</v>
      </c>
      <c r="F69" s="49">
        <v>471.577005096</v>
      </c>
      <c r="G69" s="49">
        <v>471.58934759291003</v>
      </c>
      <c r="H69" s="115">
        <v>100.0026172813298</v>
      </c>
      <c r="I69" s="115">
        <v>108.70019300779188</v>
      </c>
      <c r="J69" s="43">
        <v>37.74527193510005</v>
      </c>
      <c r="K69" s="21"/>
      <c r="L69" s="407"/>
      <c r="M69" s="261"/>
      <c r="N69" s="261"/>
    </row>
    <row r="70" spans="2:12" ht="12.75">
      <c r="B70" s="475" t="s">
        <v>223</v>
      </c>
      <c r="C70" s="64">
        <v>7.51103420395</v>
      </c>
      <c r="D70" s="65">
        <v>98.517111140856</v>
      </c>
      <c r="E70" s="70">
        <v>7.274229999999999</v>
      </c>
      <c r="F70" s="49">
        <v>7.5178</v>
      </c>
      <c r="G70" s="49">
        <v>8.11780043781</v>
      </c>
      <c r="H70" s="115">
        <v>107.98106411197426</v>
      </c>
      <c r="I70" s="115">
        <v>108.078331390648</v>
      </c>
      <c r="J70" s="43">
        <v>0.6067662338600002</v>
      </c>
      <c r="K70" s="21"/>
      <c r="L70" s="407"/>
    </row>
    <row r="71" spans="2:12" ht="12.75">
      <c r="B71" s="475" t="s">
        <v>224</v>
      </c>
      <c r="C71" s="64">
        <v>75.93940933448</v>
      </c>
      <c r="D71" s="65">
        <v>96.1945550080597</v>
      </c>
      <c r="E71" s="70">
        <v>80.495535542</v>
      </c>
      <c r="F71" s="49">
        <v>85.263513106</v>
      </c>
      <c r="G71" s="49">
        <v>84.51009337567</v>
      </c>
      <c r="H71" s="115">
        <v>99.11636325682083</v>
      </c>
      <c r="I71" s="115">
        <v>111.28621372789438</v>
      </c>
      <c r="J71" s="43">
        <v>8.570684041189992</v>
      </c>
      <c r="K71" s="21"/>
      <c r="L71" s="407"/>
    </row>
    <row r="72" spans="2:12" ht="12.75">
      <c r="B72" s="475" t="s">
        <v>225</v>
      </c>
      <c r="C72" s="64">
        <v>39.21623330125</v>
      </c>
      <c r="D72" s="65">
        <v>96.48740143044871</v>
      </c>
      <c r="E72" s="70">
        <v>41.895322182</v>
      </c>
      <c r="F72" s="49">
        <v>38.114422182000006</v>
      </c>
      <c r="G72" s="49">
        <v>37.90811285902</v>
      </c>
      <c r="H72" s="115">
        <v>99.45871061092083</v>
      </c>
      <c r="I72" s="115">
        <v>96.66433940204986</v>
      </c>
      <c r="J72" s="43">
        <v>-1.308120442229999</v>
      </c>
      <c r="K72" s="21"/>
      <c r="L72" s="407"/>
    </row>
    <row r="73" spans="2:12" ht="12.75">
      <c r="B73" s="470" t="s">
        <v>54</v>
      </c>
      <c r="C73" s="64">
        <v>3.915961909</v>
      </c>
      <c r="D73" s="65">
        <v>99.64279666666667</v>
      </c>
      <c r="E73" s="70">
        <v>4</v>
      </c>
      <c r="F73" s="49">
        <v>4</v>
      </c>
      <c r="G73" s="49">
        <v>3.9781738719999997</v>
      </c>
      <c r="H73" s="115">
        <v>99.4543468</v>
      </c>
      <c r="I73" s="115">
        <v>101.58867640813918</v>
      </c>
      <c r="J73" s="43">
        <v>0.06221196299999976</v>
      </c>
      <c r="K73" s="21"/>
      <c r="L73" s="351"/>
    </row>
    <row r="74" spans="2:12" ht="12.75">
      <c r="B74" s="470" t="s">
        <v>55</v>
      </c>
      <c r="C74" s="64">
        <v>6.99487765532</v>
      </c>
      <c r="D74" s="65">
        <v>99.99999999027858</v>
      </c>
      <c r="E74" s="70">
        <v>7.1</v>
      </c>
      <c r="F74" s="49">
        <v>7.19961528</v>
      </c>
      <c r="G74" s="49">
        <v>7.199615279890001</v>
      </c>
      <c r="H74" s="115">
        <v>99.99999999847216</v>
      </c>
      <c r="I74" s="115">
        <v>102.92696505441073</v>
      </c>
      <c r="J74" s="43">
        <v>0.20473762457000078</v>
      </c>
      <c r="K74" s="21"/>
      <c r="L74" s="351"/>
    </row>
    <row r="75" spans="2:12" ht="12.75">
      <c r="B75" s="470" t="s">
        <v>122</v>
      </c>
      <c r="C75" s="64">
        <v>42.748598218299996</v>
      </c>
      <c r="D75" s="65">
        <v>99.87523531213493</v>
      </c>
      <c r="E75" s="70">
        <v>43.6</v>
      </c>
      <c r="F75" s="49">
        <v>44.050164801</v>
      </c>
      <c r="G75" s="49">
        <v>44.05016480017</v>
      </c>
      <c r="H75" s="115">
        <v>99.99999999811578</v>
      </c>
      <c r="I75" s="115">
        <v>103.04470002787794</v>
      </c>
      <c r="J75" s="43">
        <v>1.3015665818700057</v>
      </c>
      <c r="K75" s="21"/>
      <c r="L75" s="227"/>
    </row>
    <row r="76" spans="2:12" ht="12.75">
      <c r="B76" s="470" t="s">
        <v>226</v>
      </c>
      <c r="C76" s="64">
        <v>17.247315541749792</v>
      </c>
      <c r="D76" s="65">
        <v>95.68598611819118</v>
      </c>
      <c r="E76" s="186">
        <v>26.946286139999806</v>
      </c>
      <c r="F76" s="187">
        <v>27.14857220982973</v>
      </c>
      <c r="G76" s="49">
        <v>43.22984023470011</v>
      </c>
      <c r="H76" s="115">
        <v>159.23430484881195</v>
      </c>
      <c r="I76" s="115">
        <v>250.6467753202265</v>
      </c>
      <c r="J76" s="43">
        <v>25.98252469295032</v>
      </c>
      <c r="K76" s="21"/>
      <c r="L76" s="227"/>
    </row>
    <row r="77" spans="2:12" ht="18" customHeight="1">
      <c r="B77" s="465" t="s">
        <v>227</v>
      </c>
      <c r="C77" s="194">
        <v>116.45600990074999</v>
      </c>
      <c r="D77" s="170">
        <v>124.66546577210184</v>
      </c>
      <c r="E77" s="45">
        <v>122.270216428</v>
      </c>
      <c r="F77" s="103">
        <v>136.40709868542</v>
      </c>
      <c r="G77" s="103">
        <v>139.26238105893998</v>
      </c>
      <c r="H77" s="117">
        <v>102.09320658604784</v>
      </c>
      <c r="I77" s="117">
        <v>119.5836790025923</v>
      </c>
      <c r="J77" s="118">
        <v>22.80637115818999</v>
      </c>
      <c r="K77" s="39"/>
      <c r="L77" s="227"/>
    </row>
    <row r="78" spans="2:11" ht="13.5" customHeight="1">
      <c r="B78" s="476" t="s">
        <v>58</v>
      </c>
      <c r="C78" s="195"/>
      <c r="D78" s="168"/>
      <c r="E78" s="71"/>
      <c r="F78" s="119"/>
      <c r="G78" s="74"/>
      <c r="H78" s="120"/>
      <c r="I78" s="120"/>
      <c r="J78" s="121"/>
      <c r="K78" s="224"/>
    </row>
    <row r="79" spans="2:12" ht="13.5" customHeight="1">
      <c r="B79" s="476" t="s">
        <v>228</v>
      </c>
      <c r="C79" s="64">
        <v>16.6898432255</v>
      </c>
      <c r="D79" s="65">
        <v>97.99390786602868</v>
      </c>
      <c r="E79" s="42">
        <v>24.135256377</v>
      </c>
      <c r="F79" s="49">
        <v>24.41192427311</v>
      </c>
      <c r="G79" s="49">
        <v>23.87196832338</v>
      </c>
      <c r="H79" s="122">
        <v>97.78814671187241</v>
      </c>
      <c r="I79" s="122">
        <v>143.03290930202752</v>
      </c>
      <c r="J79" s="124">
        <v>7.18212509788</v>
      </c>
      <c r="K79" s="201"/>
      <c r="L79" s="227"/>
    </row>
    <row r="80" spans="2:12" ht="13.5" customHeight="1">
      <c r="B80" s="476" t="s">
        <v>229</v>
      </c>
      <c r="C80" s="64">
        <v>16.9247232376</v>
      </c>
      <c r="D80" s="65">
        <v>249.41210461943325</v>
      </c>
      <c r="E80" s="42">
        <v>5.093893155</v>
      </c>
      <c r="F80" s="49">
        <v>12.56715470264</v>
      </c>
      <c r="G80" s="49">
        <v>13.84444338237</v>
      </c>
      <c r="H80" s="122">
        <v>110.16370618451667</v>
      </c>
      <c r="I80" s="122">
        <v>81.80011683507567</v>
      </c>
      <c r="J80" s="124">
        <v>-3.080279855229998</v>
      </c>
      <c r="K80" s="201"/>
      <c r="L80" s="227"/>
    </row>
    <row r="81" spans="2:12" ht="13.5" customHeight="1">
      <c r="B81" s="470" t="s">
        <v>230</v>
      </c>
      <c r="C81" s="64">
        <v>38.20004345082</v>
      </c>
      <c r="D81" s="65">
        <v>96.41278031551467</v>
      </c>
      <c r="E81" s="42">
        <v>54.063803322</v>
      </c>
      <c r="F81" s="49">
        <v>50.505262596419996</v>
      </c>
      <c r="G81" s="49">
        <v>50.87722104249</v>
      </c>
      <c r="H81" s="122">
        <v>100.73647463046034</v>
      </c>
      <c r="I81" s="122">
        <v>133.1862910260587</v>
      </c>
      <c r="J81" s="124">
        <v>12.677177591670002</v>
      </c>
      <c r="K81" s="201"/>
      <c r="L81" s="435"/>
    </row>
    <row r="82" spans="2:12" ht="13.5" customHeight="1">
      <c r="B82" s="475" t="s">
        <v>231</v>
      </c>
      <c r="C82" s="64">
        <v>32.26968426603</v>
      </c>
      <c r="D82" s="65">
        <v>87.39755278946559</v>
      </c>
      <c r="E82" s="42">
        <v>48.689757523</v>
      </c>
      <c r="F82" s="49">
        <v>44.583671270420005</v>
      </c>
      <c r="G82" s="49">
        <v>44.74170649445001</v>
      </c>
      <c r="H82" s="122">
        <v>100.35446884369716</v>
      </c>
      <c r="I82" s="122">
        <v>138.6493469399984</v>
      </c>
      <c r="J82" s="124">
        <v>12.472022228420009</v>
      </c>
      <c r="K82" s="201"/>
      <c r="L82" s="351"/>
    </row>
    <row r="83" spans="2:12" ht="13.5" customHeight="1">
      <c r="B83" s="470" t="s">
        <v>232</v>
      </c>
      <c r="C83" s="64">
        <v>21.24169757257</v>
      </c>
      <c r="D83" s="65">
        <v>282.6637446231946</v>
      </c>
      <c r="E83" s="42">
        <v>5.671437788</v>
      </c>
      <c r="F83" s="48">
        <v>24.92945401829</v>
      </c>
      <c r="G83" s="48">
        <v>27.499681473640003</v>
      </c>
      <c r="H83" s="122">
        <v>110.31000299270215</v>
      </c>
      <c r="I83" s="122">
        <v>129.46084643042423</v>
      </c>
      <c r="J83" s="124">
        <v>6.257983901070002</v>
      </c>
      <c r="K83" s="201"/>
      <c r="L83" s="227"/>
    </row>
    <row r="84" spans="2:12" ht="13.5" customHeight="1">
      <c r="B84" s="470" t="s">
        <v>233</v>
      </c>
      <c r="C84" s="64">
        <v>18.29374448843</v>
      </c>
      <c r="D84" s="65">
        <v>125.53821326164854</v>
      </c>
      <c r="E84" s="42">
        <v>11.852342727</v>
      </c>
      <c r="F84" s="48">
        <v>13.92075098692</v>
      </c>
      <c r="G84" s="48">
        <v>16.45126763539</v>
      </c>
      <c r="H84" s="122">
        <v>118.17801820352713</v>
      </c>
      <c r="I84" s="122">
        <v>89.92837768011198</v>
      </c>
      <c r="J84" s="124">
        <v>-1.8424768530400009</v>
      </c>
      <c r="K84" s="201"/>
      <c r="L84" s="227"/>
    </row>
    <row r="85" spans="2:12" ht="13.5" customHeight="1" thickBot="1">
      <c r="B85" s="476" t="s">
        <v>234</v>
      </c>
      <c r="C85" s="64">
        <v>5.105957925829987</v>
      </c>
      <c r="D85" s="65">
        <v>64.72229738045395</v>
      </c>
      <c r="E85" s="42">
        <v>21.453483058999993</v>
      </c>
      <c r="F85" s="48">
        <v>10.072552108040016</v>
      </c>
      <c r="G85" s="48">
        <v>6.717799201669973</v>
      </c>
      <c r="H85" s="122">
        <v>66.69411217349528</v>
      </c>
      <c r="I85" s="122">
        <v>131.5678526782607</v>
      </c>
      <c r="J85" s="124">
        <v>1.6118412758399856</v>
      </c>
      <c r="K85" s="201"/>
      <c r="L85" s="227"/>
    </row>
    <row r="86" spans="2:12" ht="15.75" customHeight="1" thickBot="1">
      <c r="B86" s="167" t="s">
        <v>235</v>
      </c>
      <c r="C86" s="196">
        <v>2.9436287357800666</v>
      </c>
      <c r="D86" s="452" t="s">
        <v>170</v>
      </c>
      <c r="E86" s="72">
        <v>-40</v>
      </c>
      <c r="F86" s="75">
        <v>-40</v>
      </c>
      <c r="G86" s="75">
        <v>-28.51539979166978</v>
      </c>
      <c r="H86" s="363">
        <v>71.28849947917445</v>
      </c>
      <c r="I86" s="440" t="s">
        <v>170</v>
      </c>
      <c r="J86" s="133">
        <v>-31.459028527449846</v>
      </c>
      <c r="K86" s="222"/>
      <c r="L86" s="227"/>
    </row>
    <row r="87" spans="2:12" ht="12.75" customHeight="1">
      <c r="B87" s="125" t="s">
        <v>168</v>
      </c>
      <c r="C87" s="126"/>
      <c r="D87" s="127"/>
      <c r="E87" s="67"/>
      <c r="F87" s="67"/>
      <c r="G87" s="67"/>
      <c r="H87" s="68"/>
      <c r="I87" s="68"/>
      <c r="J87" s="68"/>
      <c r="K87" s="68"/>
      <c r="L87" s="8"/>
    </row>
    <row r="88" spans="2:12" ht="12.75" customHeight="1">
      <c r="B88" s="125" t="s">
        <v>109</v>
      </c>
      <c r="C88" s="126"/>
      <c r="D88" s="127"/>
      <c r="E88" s="67"/>
      <c r="F88" s="67"/>
      <c r="G88" s="67"/>
      <c r="H88" s="68"/>
      <c r="I88" s="68"/>
      <c r="J88" s="68"/>
      <c r="K88" s="68"/>
      <c r="L88" s="8"/>
    </row>
    <row r="89" spans="2:12" ht="12.75" customHeight="1">
      <c r="B89" s="125"/>
      <c r="C89" s="126"/>
      <c r="D89" s="127"/>
      <c r="E89" s="67"/>
      <c r="F89" s="67"/>
      <c r="G89" s="67"/>
      <c r="H89" s="68"/>
      <c r="I89" s="68"/>
      <c r="J89" s="68"/>
      <c r="K89" s="68"/>
      <c r="L89" s="8"/>
    </row>
    <row r="90" spans="2:12" ht="12.75" customHeight="1">
      <c r="B90" s="69"/>
      <c r="C90" s="203"/>
      <c r="D90" s="127"/>
      <c r="E90" s="67"/>
      <c r="F90" s="67"/>
      <c r="G90" s="67"/>
      <c r="H90" s="68"/>
      <c r="I90" s="68"/>
      <c r="J90" s="68"/>
      <c r="K90" s="68"/>
      <c r="L90" s="8"/>
    </row>
    <row r="91" spans="2:7" ht="12.75" customHeight="1">
      <c r="B91" s="19"/>
      <c r="C91" s="203"/>
      <c r="D91" s="19"/>
      <c r="E91" s="22"/>
      <c r="F91" s="23"/>
      <c r="G91" s="23"/>
    </row>
    <row r="92" spans="2:11" ht="12.75" customHeight="1">
      <c r="B92" s="19"/>
      <c r="C92" s="192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85"/>
      <c r="D93" s="8"/>
      <c r="E93" s="23"/>
      <c r="F93" s="23"/>
      <c r="G93" s="8"/>
      <c r="H93" s="8"/>
      <c r="I93" s="8"/>
      <c r="J93" s="179"/>
      <c r="K93" s="179"/>
    </row>
    <row r="94" ht="12.75">
      <c r="C94" s="185"/>
    </row>
    <row r="95" spans="2:11" ht="12.75">
      <c r="B95" s="8"/>
      <c r="C95" s="8"/>
      <c r="D95" s="8"/>
      <c r="G95" s="24"/>
      <c r="J95" s="25"/>
      <c r="K95" s="25"/>
    </row>
    <row r="99" ht="12.75">
      <c r="G99" s="66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6" customWidth="1"/>
    <col min="2" max="2" width="34.140625" style="106" customWidth="1"/>
    <col min="3" max="3" width="9.00390625" style="106" customWidth="1"/>
    <col min="4" max="4" width="7.7109375" style="106" customWidth="1"/>
    <col min="5" max="5" width="5.7109375" style="106" bestFit="1" customWidth="1"/>
    <col min="6" max="6" width="9.140625" style="106" customWidth="1"/>
    <col min="7" max="7" width="8.8515625" style="106" customWidth="1"/>
    <col min="8" max="8" width="5.7109375" style="106" bestFit="1" customWidth="1"/>
    <col min="9" max="9" width="8.8515625" style="106" bestFit="1" customWidth="1"/>
    <col min="10" max="10" width="9.140625" style="106" customWidth="1"/>
    <col min="11" max="11" width="5.7109375" style="106" bestFit="1" customWidth="1"/>
    <col min="12" max="15" width="8.8515625" style="106" customWidth="1"/>
    <col min="16" max="16384" width="9.140625" style="106" customWidth="1"/>
  </cols>
  <sheetData>
    <row r="1" ht="12.75">
      <c r="B1" s="105"/>
    </row>
    <row r="2" spans="2:9" ht="12.75">
      <c r="B2" s="451"/>
      <c r="C2" s="105"/>
      <c r="D2" s="105"/>
      <c r="E2" s="105"/>
      <c r="F2" s="105"/>
      <c r="G2" s="105"/>
      <c r="H2" s="105"/>
      <c r="I2" s="105"/>
    </row>
    <row r="3" spans="2:12" ht="12.7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4" ht="12.75">
      <c r="B4" s="105"/>
      <c r="C4" s="105"/>
      <c r="D4" s="105"/>
    </row>
    <row r="5" spans="2:15" ht="17.25" customHeight="1">
      <c r="B5" s="492" t="s">
        <v>116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</row>
    <row r="6" spans="14:15" ht="12.75" customHeight="1" thickBot="1">
      <c r="N6" s="149"/>
      <c r="O6" s="241" t="s">
        <v>79</v>
      </c>
    </row>
    <row r="7" spans="2:15" ht="12.75">
      <c r="B7" s="150"/>
      <c r="C7" s="493" t="s">
        <v>127</v>
      </c>
      <c r="D7" s="494"/>
      <c r="E7" s="495"/>
      <c r="F7" s="493" t="s">
        <v>132</v>
      </c>
      <c r="G7" s="494"/>
      <c r="H7" s="495"/>
      <c r="I7" s="493" t="s">
        <v>148</v>
      </c>
      <c r="J7" s="494"/>
      <c r="K7" s="495"/>
      <c r="L7" s="496" t="s">
        <v>117</v>
      </c>
      <c r="M7" s="497"/>
      <c r="N7" s="498" t="s">
        <v>118</v>
      </c>
      <c r="O7" s="497"/>
    </row>
    <row r="8" spans="2:15" ht="12.75">
      <c r="B8" s="213"/>
      <c r="C8" s="156" t="s">
        <v>0</v>
      </c>
      <c r="D8" s="154" t="s">
        <v>87</v>
      </c>
      <c r="E8" s="155" t="s">
        <v>2</v>
      </c>
      <c r="F8" s="156" t="s">
        <v>0</v>
      </c>
      <c r="G8" s="154" t="s">
        <v>87</v>
      </c>
      <c r="H8" s="155" t="s">
        <v>2</v>
      </c>
      <c r="I8" s="156" t="s">
        <v>0</v>
      </c>
      <c r="J8" s="154" t="s">
        <v>87</v>
      </c>
      <c r="K8" s="155" t="s">
        <v>2</v>
      </c>
      <c r="L8" s="488" t="s">
        <v>119</v>
      </c>
      <c r="M8" s="489"/>
      <c r="N8" s="490" t="s">
        <v>120</v>
      </c>
      <c r="O8" s="491"/>
    </row>
    <row r="9" spans="2:15" ht="13.5" thickBot="1">
      <c r="B9" s="213"/>
      <c r="C9" s="158" t="s">
        <v>88</v>
      </c>
      <c r="D9" s="240" t="s">
        <v>172</v>
      </c>
      <c r="E9" s="157" t="s">
        <v>5</v>
      </c>
      <c r="F9" s="158" t="s">
        <v>88</v>
      </c>
      <c r="G9" s="240" t="s">
        <v>173</v>
      </c>
      <c r="H9" s="157" t="s">
        <v>5</v>
      </c>
      <c r="I9" s="158" t="s">
        <v>88</v>
      </c>
      <c r="J9" s="240" t="s">
        <v>174</v>
      </c>
      <c r="K9" s="157" t="s">
        <v>5</v>
      </c>
      <c r="L9" s="239" t="s">
        <v>131</v>
      </c>
      <c r="M9" s="238" t="s">
        <v>140</v>
      </c>
      <c r="N9" s="239" t="s">
        <v>131</v>
      </c>
      <c r="O9" s="238" t="s">
        <v>140</v>
      </c>
    </row>
    <row r="10" spans="2:15" ht="13.5" thickBot="1">
      <c r="B10" s="213"/>
      <c r="C10" s="237">
        <v>1</v>
      </c>
      <c r="D10" s="236">
        <v>2</v>
      </c>
      <c r="E10" s="235">
        <v>3</v>
      </c>
      <c r="F10" s="237">
        <v>4</v>
      </c>
      <c r="G10" s="236">
        <v>5</v>
      </c>
      <c r="H10" s="235">
        <v>6</v>
      </c>
      <c r="I10" s="237">
        <v>7</v>
      </c>
      <c r="J10" s="236">
        <v>8</v>
      </c>
      <c r="K10" s="235">
        <v>9</v>
      </c>
      <c r="L10" s="151" t="s">
        <v>89</v>
      </c>
      <c r="M10" s="235" t="s">
        <v>90</v>
      </c>
      <c r="N10" s="234" t="s">
        <v>91</v>
      </c>
      <c r="O10" s="235" t="s">
        <v>92</v>
      </c>
    </row>
    <row r="11" spans="2:15" ht="4.5" customHeight="1">
      <c r="B11" s="150"/>
      <c r="C11" s="233"/>
      <c r="D11" s="232"/>
      <c r="E11" s="231"/>
      <c r="F11" s="233"/>
      <c r="G11" s="232"/>
      <c r="H11" s="231"/>
      <c r="I11" s="233"/>
      <c r="J11" s="232"/>
      <c r="K11" s="231"/>
      <c r="L11" s="230"/>
      <c r="M11" s="197"/>
      <c r="N11" s="229"/>
      <c r="O11" s="228"/>
    </row>
    <row r="12" spans="2:15" ht="12.75">
      <c r="B12" s="455" t="s">
        <v>121</v>
      </c>
      <c r="C12" s="409"/>
      <c r="D12" s="410">
        <v>1616.00395477121</v>
      </c>
      <c r="E12" s="411"/>
      <c r="F12" s="409"/>
      <c r="G12" s="410">
        <v>1748.3465836813102</v>
      </c>
      <c r="H12" s="411"/>
      <c r="I12" s="409"/>
      <c r="J12" s="410">
        <v>1858.2020228064898</v>
      </c>
      <c r="K12" s="411"/>
      <c r="L12" s="412">
        <v>132.3426289101003</v>
      </c>
      <c r="M12" s="411">
        <v>109.8554391251796</v>
      </c>
      <c r="N12" s="413">
        <v>108.18949907389535</v>
      </c>
      <c r="O12" s="414">
        <v>106.28339027001547</v>
      </c>
    </row>
    <row r="13" spans="2:15" ht="18" customHeight="1">
      <c r="B13" s="456" t="s">
        <v>175</v>
      </c>
      <c r="C13" s="214">
        <v>920.957456706</v>
      </c>
      <c r="D13" s="215">
        <v>952.80811544769</v>
      </c>
      <c r="E13" s="216">
        <v>103.45842888938765</v>
      </c>
      <c r="F13" s="415">
        <v>1017.893925283</v>
      </c>
      <c r="G13" s="215">
        <v>1019.7850476426903</v>
      </c>
      <c r="H13" s="216">
        <v>100.18578776360852</v>
      </c>
      <c r="I13" s="415">
        <v>1086.9402208889999</v>
      </c>
      <c r="J13" s="215">
        <v>1074.90267142541</v>
      </c>
      <c r="K13" s="216">
        <v>98.89252884084605</v>
      </c>
      <c r="L13" s="416">
        <v>66.97693219500024</v>
      </c>
      <c r="M13" s="417">
        <v>55.11762378271976</v>
      </c>
      <c r="N13" s="418">
        <v>107.02942503418227</v>
      </c>
      <c r="O13" s="419">
        <v>105.40482760657535</v>
      </c>
    </row>
    <row r="14" spans="2:15" ht="6" customHeight="1">
      <c r="B14" s="457"/>
      <c r="C14" s="420"/>
      <c r="D14" s="242"/>
      <c r="E14" s="421"/>
      <c r="F14" s="420"/>
      <c r="G14" s="242"/>
      <c r="H14" s="421"/>
      <c r="I14" s="420"/>
      <c r="J14" s="242"/>
      <c r="K14" s="421"/>
      <c r="L14" s="416"/>
      <c r="M14" s="417"/>
      <c r="N14" s="422"/>
      <c r="O14" s="419"/>
    </row>
    <row r="15" spans="2:16" ht="12.75">
      <c r="B15" s="458" t="s">
        <v>176</v>
      </c>
      <c r="C15" s="214">
        <v>370.5</v>
      </c>
      <c r="D15" s="215">
        <v>381.68469598706</v>
      </c>
      <c r="E15" s="216">
        <v>103.01881133253983</v>
      </c>
      <c r="F15" s="214">
        <v>416.1</v>
      </c>
      <c r="G15" s="215">
        <v>413.30020024319</v>
      </c>
      <c r="H15" s="216">
        <v>99.3271329591901</v>
      </c>
      <c r="I15" s="214">
        <v>441.4</v>
      </c>
      <c r="J15" s="215">
        <v>431.58330803333007</v>
      </c>
      <c r="K15" s="216">
        <v>97.77600997583373</v>
      </c>
      <c r="L15" s="416">
        <v>31.615504256129952</v>
      </c>
      <c r="M15" s="417">
        <v>18.283107790140093</v>
      </c>
      <c r="N15" s="418">
        <v>108.28314695048758</v>
      </c>
      <c r="O15" s="419">
        <v>104.42368713573866</v>
      </c>
      <c r="P15" s="262"/>
    </row>
    <row r="16" spans="2:16" ht="12.75">
      <c r="B16" s="458" t="s">
        <v>177</v>
      </c>
      <c r="C16" s="214">
        <v>158.8</v>
      </c>
      <c r="D16" s="215">
        <v>162.83373164509004</v>
      </c>
      <c r="E16" s="216">
        <v>102.5401332777645</v>
      </c>
      <c r="F16" s="214">
        <v>162.89999999999998</v>
      </c>
      <c r="G16" s="215">
        <v>167.47240770553998</v>
      </c>
      <c r="H16" s="216">
        <v>102.80688011389809</v>
      </c>
      <c r="I16" s="214">
        <v>165.8</v>
      </c>
      <c r="J16" s="215">
        <v>167.14021703414</v>
      </c>
      <c r="K16" s="216">
        <v>100.80833355496983</v>
      </c>
      <c r="L16" s="416">
        <v>4.638676060449939</v>
      </c>
      <c r="M16" s="417">
        <v>-0.33219067139998515</v>
      </c>
      <c r="N16" s="418">
        <v>102.84871937379678</v>
      </c>
      <c r="O16" s="419">
        <v>99.80164453598586</v>
      </c>
      <c r="P16" s="107"/>
    </row>
    <row r="17" spans="2:16" ht="12.75">
      <c r="B17" s="458" t="s">
        <v>178</v>
      </c>
      <c r="C17" s="214">
        <v>169.2</v>
      </c>
      <c r="D17" s="215">
        <v>170.64872745723002</v>
      </c>
      <c r="E17" s="216">
        <v>100.8562219014362</v>
      </c>
      <c r="F17" s="214">
        <v>175.4</v>
      </c>
      <c r="G17" s="215">
        <v>174.0080345468</v>
      </c>
      <c r="H17" s="216">
        <v>99.20640510079816</v>
      </c>
      <c r="I17" s="214">
        <v>184.20000000000002</v>
      </c>
      <c r="J17" s="215">
        <v>182.89758597729002</v>
      </c>
      <c r="K17" s="216">
        <v>99.29293484109121</v>
      </c>
      <c r="L17" s="416">
        <v>3.359307089569967</v>
      </c>
      <c r="M17" s="417">
        <v>8.88955143049003</v>
      </c>
      <c r="N17" s="418">
        <v>101.96855091721204</v>
      </c>
      <c r="O17" s="419">
        <v>105.10870170658653</v>
      </c>
      <c r="P17" s="107"/>
    </row>
    <row r="18" spans="2:16" ht="12.75">
      <c r="B18" s="458" t="s">
        <v>179</v>
      </c>
      <c r="C18" s="214">
        <v>180.5</v>
      </c>
      <c r="D18" s="215">
        <v>192.82570581041995</v>
      </c>
      <c r="E18" s="216">
        <v>106.828645878349</v>
      </c>
      <c r="F18" s="214">
        <v>218.1</v>
      </c>
      <c r="G18" s="215">
        <v>219.89438570361</v>
      </c>
      <c r="H18" s="216">
        <v>100.82273530656121</v>
      </c>
      <c r="I18" s="214">
        <v>248.5</v>
      </c>
      <c r="J18" s="215">
        <v>246.64029368817</v>
      </c>
      <c r="K18" s="216">
        <v>99.2516272387002</v>
      </c>
      <c r="L18" s="416">
        <v>27.06867989319005</v>
      </c>
      <c r="M18" s="417">
        <v>26.745907984560006</v>
      </c>
      <c r="N18" s="418">
        <v>114.03790007116743</v>
      </c>
      <c r="O18" s="419">
        <v>112.16306996605641</v>
      </c>
      <c r="P18" s="107"/>
    </row>
    <row r="19" spans="2:15" ht="12.75">
      <c r="B19" s="459" t="s">
        <v>180</v>
      </c>
      <c r="C19" s="423">
        <v>14.9</v>
      </c>
      <c r="D19" s="424">
        <v>15.968090091250001</v>
      </c>
      <c r="E19" s="425">
        <v>107.16838987416108</v>
      </c>
      <c r="F19" s="423">
        <v>15.799999999999999</v>
      </c>
      <c r="G19" s="424">
        <v>18.3777085523</v>
      </c>
      <c r="H19" s="425">
        <v>116.31461109050633</v>
      </c>
      <c r="I19" s="423">
        <v>17.8</v>
      </c>
      <c r="J19" s="424">
        <v>20.457229068129998</v>
      </c>
      <c r="K19" s="425">
        <v>114.92825319174156</v>
      </c>
      <c r="L19" s="426">
        <v>2.409618461049998</v>
      </c>
      <c r="M19" s="427">
        <v>2.079520515829998</v>
      </c>
      <c r="N19" s="428">
        <v>115.09021083473465</v>
      </c>
      <c r="O19" s="429">
        <v>111.31545050848976</v>
      </c>
    </row>
    <row r="20" spans="2:15" ht="12.75">
      <c r="B20" s="460" t="s">
        <v>181</v>
      </c>
      <c r="C20" s="423">
        <v>159.2</v>
      </c>
      <c r="D20" s="424">
        <v>169.24079475001997</v>
      </c>
      <c r="E20" s="425">
        <v>106.30703187815325</v>
      </c>
      <c r="F20" s="423">
        <v>193.8</v>
      </c>
      <c r="G20" s="424">
        <v>193.67557563994</v>
      </c>
      <c r="H20" s="425">
        <v>99.93579754382868</v>
      </c>
      <c r="I20" s="423">
        <v>221.5</v>
      </c>
      <c r="J20" s="424">
        <v>216.29010342201005</v>
      </c>
      <c r="K20" s="425">
        <v>97.64790222212643</v>
      </c>
      <c r="L20" s="426">
        <v>24.434780889920034</v>
      </c>
      <c r="M20" s="427">
        <v>22.61452778207004</v>
      </c>
      <c r="N20" s="428">
        <v>114.4378788376714</v>
      </c>
      <c r="O20" s="429">
        <v>111.67649958305141</v>
      </c>
    </row>
    <row r="21" spans="2:15" ht="12.75">
      <c r="B21" s="460" t="s">
        <v>182</v>
      </c>
      <c r="C21" s="423">
        <v>6.4</v>
      </c>
      <c r="D21" s="424">
        <v>7.61682096915</v>
      </c>
      <c r="E21" s="425">
        <v>119.01282764296874</v>
      </c>
      <c r="F21" s="423">
        <v>8.5</v>
      </c>
      <c r="G21" s="424">
        <v>7.841101511369999</v>
      </c>
      <c r="H21" s="425">
        <v>92.24825307494116</v>
      </c>
      <c r="I21" s="423">
        <v>9.200000000000001</v>
      </c>
      <c r="J21" s="424">
        <v>9.892961198030001</v>
      </c>
      <c r="K21" s="425">
        <v>107.53218693510868</v>
      </c>
      <c r="L21" s="426">
        <v>0.22428054221999894</v>
      </c>
      <c r="M21" s="427">
        <v>2.051859686660002</v>
      </c>
      <c r="N21" s="428">
        <v>102.94454265274699</v>
      </c>
      <c r="O21" s="429">
        <v>126.16800310115485</v>
      </c>
    </row>
    <row r="22" spans="2:15" ht="12.75">
      <c r="B22" s="458" t="s">
        <v>183</v>
      </c>
      <c r="C22" s="214">
        <v>5.9</v>
      </c>
      <c r="D22" s="215">
        <v>6.1907970362</v>
      </c>
      <c r="E22" s="216">
        <v>104.92876332542373</v>
      </c>
      <c r="F22" s="214">
        <v>6.1</v>
      </c>
      <c r="G22" s="215">
        <v>6.27618670144</v>
      </c>
      <c r="H22" s="216">
        <v>102.88830658098362</v>
      </c>
      <c r="I22" s="214">
        <v>6.3</v>
      </c>
      <c r="J22" s="215">
        <v>6.4838105156</v>
      </c>
      <c r="K22" s="216">
        <v>102.91762723174604</v>
      </c>
      <c r="L22" s="416">
        <v>0.08538966524000013</v>
      </c>
      <c r="M22" s="417">
        <v>0.20762381415999975</v>
      </c>
      <c r="N22" s="418">
        <v>101.37930002777821</v>
      </c>
      <c r="O22" s="419">
        <v>103.30812042465791</v>
      </c>
    </row>
    <row r="23" spans="2:15" ht="12.75">
      <c r="B23" s="458" t="s">
        <v>184</v>
      </c>
      <c r="C23" s="214">
        <v>10.4</v>
      </c>
      <c r="D23" s="215">
        <v>10.75820437434</v>
      </c>
      <c r="E23" s="216">
        <v>103.4442728301923</v>
      </c>
      <c r="F23" s="214">
        <v>11.4</v>
      </c>
      <c r="G23" s="215">
        <v>10.8289932655</v>
      </c>
      <c r="H23" s="216">
        <v>94.99116899561403</v>
      </c>
      <c r="I23" s="214">
        <v>12</v>
      </c>
      <c r="J23" s="215">
        <v>10.93473214399</v>
      </c>
      <c r="K23" s="216">
        <v>91.12276786658335</v>
      </c>
      <c r="L23" s="416">
        <v>0.07078889115999942</v>
      </c>
      <c r="M23" s="417">
        <v>0.1057388784900013</v>
      </c>
      <c r="N23" s="418">
        <v>100.65799912975109</v>
      </c>
      <c r="O23" s="419">
        <v>100.9764423700112</v>
      </c>
    </row>
    <row r="24" spans="2:15" ht="12.75">
      <c r="B24" s="458" t="s">
        <v>185</v>
      </c>
      <c r="C24" s="214">
        <v>11.6</v>
      </c>
      <c r="D24" s="215">
        <v>12.58021515599</v>
      </c>
      <c r="E24" s="216">
        <v>108.45013065508621</v>
      </c>
      <c r="F24" s="214">
        <v>12</v>
      </c>
      <c r="G24" s="215">
        <v>13.635533123170001</v>
      </c>
      <c r="H24" s="216">
        <v>113.62944269308335</v>
      </c>
      <c r="I24" s="214">
        <v>12.3</v>
      </c>
      <c r="J24" s="215">
        <v>13.875029700629998</v>
      </c>
      <c r="K24" s="216">
        <v>112.80511951731704</v>
      </c>
      <c r="L24" s="416">
        <v>1.0553179671800006</v>
      </c>
      <c r="M24" s="417">
        <v>0.23949657745999708</v>
      </c>
      <c r="N24" s="418">
        <v>108.38871159272276</v>
      </c>
      <c r="O24" s="419">
        <v>101.75641520794692</v>
      </c>
    </row>
    <row r="25" spans="2:15" ht="12.75">
      <c r="B25" s="461" t="s">
        <v>186</v>
      </c>
      <c r="C25" s="214">
        <v>4.5</v>
      </c>
      <c r="D25" s="362">
        <v>4.61513929111</v>
      </c>
      <c r="E25" s="216">
        <v>102.55865091355557</v>
      </c>
      <c r="F25" s="214">
        <v>5</v>
      </c>
      <c r="G25" s="362">
        <v>4.445061189</v>
      </c>
      <c r="H25" s="216">
        <v>88.90122378</v>
      </c>
      <c r="I25" s="214">
        <v>5.1</v>
      </c>
      <c r="J25" s="362">
        <v>4.542871364</v>
      </c>
      <c r="K25" s="216">
        <v>89.07590909803922</v>
      </c>
      <c r="L25" s="416">
        <v>-0.17007810211000063</v>
      </c>
      <c r="M25" s="417">
        <v>0.09781017500000022</v>
      </c>
      <c r="N25" s="418">
        <v>96.314778571524</v>
      </c>
      <c r="O25" s="419">
        <v>102.20042359016446</v>
      </c>
    </row>
    <row r="26" spans="2:15" ht="12.75">
      <c r="B26" s="458" t="s">
        <v>187</v>
      </c>
      <c r="C26" s="214">
        <v>9.557456706000032</v>
      </c>
      <c r="D26" s="215">
        <v>10.670898690250002</v>
      </c>
      <c r="E26" s="216">
        <v>111.64998198266456</v>
      </c>
      <c r="F26" s="214">
        <v>10.893925283000044</v>
      </c>
      <c r="G26" s="215">
        <v>9.924245164440213</v>
      </c>
      <c r="H26" s="216">
        <v>91.0988914154477</v>
      </c>
      <c r="I26" s="214">
        <v>11.340220889000033</v>
      </c>
      <c r="J26" s="215">
        <v>10.80482296826008</v>
      </c>
      <c r="K26" s="216">
        <v>95.27876991126966</v>
      </c>
      <c r="L26" s="416">
        <v>-0.7466535258097888</v>
      </c>
      <c r="M26" s="417">
        <v>0.8805778038198664</v>
      </c>
      <c r="N26" s="418">
        <v>93.00289931070186</v>
      </c>
      <c r="O26" s="419">
        <v>108.87299526794325</v>
      </c>
    </row>
    <row r="27" spans="2:15" ht="6" customHeight="1">
      <c r="B27" s="455"/>
      <c r="C27" s="214"/>
      <c r="D27" s="215"/>
      <c r="E27" s="216"/>
      <c r="F27" s="214"/>
      <c r="G27" s="215"/>
      <c r="H27" s="216"/>
      <c r="I27" s="214"/>
      <c r="J27" s="215"/>
      <c r="K27" s="216"/>
      <c r="L27" s="416"/>
      <c r="M27" s="417"/>
      <c r="N27" s="418"/>
      <c r="O27" s="419"/>
    </row>
    <row r="28" spans="2:15" ht="12.75">
      <c r="B28" s="456" t="s">
        <v>188</v>
      </c>
      <c r="C28" s="214">
        <v>447.829554985</v>
      </c>
      <c r="D28" s="215">
        <v>466.25596908552</v>
      </c>
      <c r="E28" s="216">
        <v>104.11460429429165</v>
      </c>
      <c r="F28" s="214">
        <v>496.940559552</v>
      </c>
      <c r="G28" s="215">
        <v>513.30650648362</v>
      </c>
      <c r="H28" s="216">
        <v>103.29334094733062</v>
      </c>
      <c r="I28" s="214">
        <v>556.416301964</v>
      </c>
      <c r="J28" s="215">
        <v>551.6991263620799</v>
      </c>
      <c r="K28" s="216">
        <v>99.15222189118657</v>
      </c>
      <c r="L28" s="416">
        <v>47.05053739809995</v>
      </c>
      <c r="M28" s="417">
        <v>38.39261987845998</v>
      </c>
      <c r="N28" s="418">
        <v>110.09113888458766</v>
      </c>
      <c r="O28" s="419">
        <v>107.4794726724714</v>
      </c>
    </row>
    <row r="29" spans="2:15" ht="6" customHeight="1">
      <c r="B29" s="455"/>
      <c r="C29" s="214"/>
      <c r="D29" s="215"/>
      <c r="E29" s="216"/>
      <c r="F29" s="214"/>
      <c r="G29" s="215"/>
      <c r="H29" s="216"/>
      <c r="I29" s="214"/>
      <c r="J29" s="215"/>
      <c r="K29" s="216"/>
      <c r="L29" s="416"/>
      <c r="M29" s="417"/>
      <c r="N29" s="418"/>
      <c r="O29" s="419"/>
    </row>
    <row r="30" spans="2:15" ht="12.75">
      <c r="B30" s="462" t="s">
        <v>189</v>
      </c>
      <c r="C30" s="214"/>
      <c r="D30" s="362">
        <v>196.939870238</v>
      </c>
      <c r="E30" s="216"/>
      <c r="F30" s="214"/>
      <c r="G30" s="362">
        <v>215.255029555</v>
      </c>
      <c r="H30" s="216"/>
      <c r="I30" s="214"/>
      <c r="J30" s="362">
        <v>231.600225019</v>
      </c>
      <c r="K30" s="216"/>
      <c r="L30" s="430">
        <v>18.315159316999996</v>
      </c>
      <c r="M30" s="431">
        <v>16.345195464</v>
      </c>
      <c r="N30" s="432">
        <v>109.29987376089277</v>
      </c>
      <c r="O30" s="433">
        <v>107.5934093144261</v>
      </c>
    </row>
    <row r="31" spans="2:15" ht="5.25" customHeight="1" thickBot="1">
      <c r="B31" s="353"/>
      <c r="C31" s="354"/>
      <c r="D31" s="355"/>
      <c r="E31" s="356"/>
      <c r="F31" s="354"/>
      <c r="G31" s="355"/>
      <c r="H31" s="356"/>
      <c r="I31" s="354"/>
      <c r="J31" s="355"/>
      <c r="K31" s="356"/>
      <c r="L31" s="357"/>
      <c r="M31" s="358"/>
      <c r="N31" s="152"/>
      <c r="O31" s="153"/>
    </row>
    <row r="32" spans="2:16" ht="12.75">
      <c r="B32" s="243" t="s">
        <v>146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2.75">
      <c r="B33" s="243" t="s">
        <v>147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2.75">
      <c r="B34" s="243" t="s">
        <v>152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2:16" ht="12.75">
      <c r="B35" s="244" t="s">
        <v>114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2:19" ht="12.75">
      <c r="B36" s="367" t="s">
        <v>171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40" spans="7:13" ht="12.75">
      <c r="G40" s="107"/>
      <c r="H40" s="107"/>
      <c r="I40" s="107"/>
      <c r="J40" s="107"/>
      <c r="K40" s="262"/>
      <c r="L40" s="107"/>
      <c r="M40" s="107"/>
    </row>
    <row r="41" ht="12.75">
      <c r="M41" s="107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80" t="s">
        <v>71</v>
      </c>
      <c r="C2" s="480"/>
      <c r="D2" s="480"/>
      <c r="E2" s="480"/>
      <c r="F2" s="480"/>
      <c r="G2" s="480"/>
      <c r="H2" s="8"/>
      <c r="I2" s="8"/>
    </row>
    <row r="3" spans="2:9" ht="13.5" thickBot="1">
      <c r="B3" s="8"/>
      <c r="C3" s="280"/>
      <c r="D3" s="8"/>
      <c r="E3" s="8"/>
      <c r="F3" s="23"/>
      <c r="G3" s="8"/>
      <c r="H3" s="166"/>
      <c r="I3" s="166" t="s">
        <v>79</v>
      </c>
    </row>
    <row r="4" spans="2:9" ht="13.5" thickBot="1">
      <c r="B4" s="178"/>
      <c r="C4" s="499">
        <v>2018</v>
      </c>
      <c r="D4" s="500"/>
      <c r="E4" s="281">
        <v>2019</v>
      </c>
      <c r="F4" s="282"/>
      <c r="G4" s="283"/>
      <c r="H4" s="283"/>
      <c r="I4" s="284"/>
    </row>
    <row r="5" spans="2:9" ht="12.75">
      <c r="B5" s="177"/>
      <c r="C5" s="285" t="s">
        <v>66</v>
      </c>
      <c r="D5" s="286" t="s">
        <v>133</v>
      </c>
      <c r="E5" s="177" t="s">
        <v>66</v>
      </c>
      <c r="F5" s="287" t="s">
        <v>4</v>
      </c>
      <c r="G5" s="288" t="s">
        <v>4</v>
      </c>
      <c r="H5" s="288" t="s">
        <v>78</v>
      </c>
      <c r="I5" s="289" t="s">
        <v>78</v>
      </c>
    </row>
    <row r="6" spans="2:9" ht="13.5" customHeight="1" thickBot="1">
      <c r="B6" s="175"/>
      <c r="C6" s="5" t="s">
        <v>67</v>
      </c>
      <c r="D6" s="174" t="s">
        <v>134</v>
      </c>
      <c r="E6" s="290" t="s">
        <v>67</v>
      </c>
      <c r="F6" s="291" t="s">
        <v>142</v>
      </c>
      <c r="G6" s="181" t="s">
        <v>143</v>
      </c>
      <c r="H6" s="165" t="s">
        <v>144</v>
      </c>
      <c r="I6" s="292" t="s">
        <v>145</v>
      </c>
    </row>
    <row r="7" spans="2:9" ht="13.5" customHeight="1" thickBot="1">
      <c r="B7" s="173"/>
      <c r="C7" s="128">
        <v>1</v>
      </c>
      <c r="D7" s="100">
        <v>2</v>
      </c>
      <c r="E7" s="293">
        <v>3</v>
      </c>
      <c r="F7" s="267" t="s">
        <v>135</v>
      </c>
      <c r="G7" s="28" t="s">
        <v>136</v>
      </c>
      <c r="H7" s="101" t="s">
        <v>137</v>
      </c>
      <c r="I7" s="294" t="s">
        <v>138</v>
      </c>
    </row>
    <row r="8" spans="2:15" ht="20.25" customHeight="1">
      <c r="B8" s="207" t="s">
        <v>6</v>
      </c>
      <c r="C8" s="129">
        <v>1314.497641409</v>
      </c>
      <c r="D8" s="209">
        <v>1403.9184984600201</v>
      </c>
      <c r="E8" s="295">
        <f>'příjmy+výdaje SR leden-aktuální'!E8</f>
        <v>1465.359071851</v>
      </c>
      <c r="F8" s="129">
        <f>E8-D8</f>
        <v>61.44057339097981</v>
      </c>
      <c r="G8" s="209">
        <f>E8-C8</f>
        <v>150.86143044200003</v>
      </c>
      <c r="H8" s="210">
        <f>E8/D8*100</f>
        <v>104.37636326171176</v>
      </c>
      <c r="I8" s="296">
        <f>E8/C8*100</f>
        <v>111.4767364877348</v>
      </c>
      <c r="J8" s="297"/>
      <c r="K8" s="183"/>
      <c r="L8" s="8"/>
      <c r="M8" s="8"/>
      <c r="N8" s="8"/>
      <c r="O8" s="8"/>
    </row>
    <row r="9" spans="2:11" ht="12.75">
      <c r="B9" s="11" t="s">
        <v>7</v>
      </c>
      <c r="C9" s="42"/>
      <c r="D9" s="38"/>
      <c r="E9" s="298"/>
      <c r="F9" s="42"/>
      <c r="G9" s="38"/>
      <c r="H9" s="120"/>
      <c r="I9" s="299"/>
      <c r="J9" s="300"/>
      <c r="K9" s="183"/>
    </row>
    <row r="10" spans="2:11" ht="18" customHeight="1">
      <c r="B10" s="14" t="s">
        <v>8</v>
      </c>
      <c r="C10" s="45">
        <v>1219.234484835</v>
      </c>
      <c r="D10" s="40">
        <v>1238.9234377461</v>
      </c>
      <c r="E10" s="301">
        <f>'příjmy+výdaje SR leden-aktuální'!E10</f>
        <v>1325.356522853</v>
      </c>
      <c r="F10" s="189">
        <f>E10-D10</f>
        <v>86.43308510689985</v>
      </c>
      <c r="G10" s="40">
        <f>E10-C10</f>
        <v>106.12203801799978</v>
      </c>
      <c r="H10" s="117">
        <f>E10/D10*100</f>
        <v>106.97646702560914</v>
      </c>
      <c r="I10" s="302">
        <f>E10/C10*100</f>
        <v>108.70398921109596</v>
      </c>
      <c r="J10" s="303"/>
      <c r="K10" s="183"/>
    </row>
    <row r="11" spans="2:11" ht="18" customHeight="1">
      <c r="B11" s="164" t="s">
        <v>9</v>
      </c>
      <c r="C11" s="52">
        <v>722.293925283</v>
      </c>
      <c r="D11" s="41">
        <v>725.8164761346502</v>
      </c>
      <c r="E11" s="304">
        <f>'příjmy+výdaje SR leden-aktuální'!E11</f>
        <v>768.940220889</v>
      </c>
      <c r="F11" s="52">
        <f>E11-D11</f>
        <v>43.12374475434979</v>
      </c>
      <c r="G11" s="41">
        <f>E11-C11</f>
        <v>46.64629560599997</v>
      </c>
      <c r="H11" s="163">
        <f>E11/D11*100</f>
        <v>105.9414116615272</v>
      </c>
      <c r="I11" s="305">
        <f>E11/C11*100</f>
        <v>106.45807668778657</v>
      </c>
      <c r="J11" s="306"/>
      <c r="K11" s="66"/>
    </row>
    <row r="12" spans="2:11" ht="12.75">
      <c r="B12" s="11" t="s">
        <v>10</v>
      </c>
      <c r="C12" s="42"/>
      <c r="D12" s="38"/>
      <c r="E12" s="298"/>
      <c r="F12" s="42"/>
      <c r="G12" s="38"/>
      <c r="H12" s="115"/>
      <c r="I12" s="307"/>
      <c r="J12" s="300"/>
      <c r="K12" s="66"/>
    </row>
    <row r="13" spans="2:11" ht="12.75">
      <c r="B13" s="11" t="s">
        <v>11</v>
      </c>
      <c r="C13" s="42">
        <v>280.9</v>
      </c>
      <c r="D13" s="38">
        <v>278.97795266644</v>
      </c>
      <c r="E13" s="298">
        <f>'příjmy+výdaje SR leden-aktuální'!E13</f>
        <v>297.9</v>
      </c>
      <c r="F13" s="42">
        <f aca="true" t="shared" si="0" ref="F13:F34">E13-D13</f>
        <v>18.922047333559988</v>
      </c>
      <c r="G13" s="38">
        <f aca="true" t="shared" si="1" ref="G13:G34">E13-C13</f>
        <v>17</v>
      </c>
      <c r="H13" s="115">
        <f aca="true" t="shared" si="2" ref="H13:H34">E13/D13*100</f>
        <v>106.78263180036458</v>
      </c>
      <c r="I13" s="307">
        <f aca="true" t="shared" si="3" ref="I13:I34">E13/C13*100</f>
        <v>106.05197579209684</v>
      </c>
      <c r="J13" s="300"/>
      <c r="K13" s="66"/>
    </row>
    <row r="14" spans="2:11" ht="12.75">
      <c r="B14" s="161" t="s">
        <v>12</v>
      </c>
      <c r="C14" s="42">
        <v>154.7</v>
      </c>
      <c r="D14" s="37">
        <v>159.28040194969998</v>
      </c>
      <c r="E14" s="298">
        <f>'příjmy+výdaje SR leden-aktuální'!E14</f>
        <v>157.4</v>
      </c>
      <c r="F14" s="42">
        <f t="shared" si="0"/>
        <v>-1.8804019496999729</v>
      </c>
      <c r="G14" s="37">
        <f t="shared" si="1"/>
        <v>2.700000000000017</v>
      </c>
      <c r="H14" s="115">
        <f t="shared" si="2"/>
        <v>98.81943922373212</v>
      </c>
      <c r="I14" s="307">
        <f t="shared" si="3"/>
        <v>101.74531351001941</v>
      </c>
      <c r="J14" s="300"/>
      <c r="K14" s="66"/>
    </row>
    <row r="15" spans="2:11" ht="12.75">
      <c r="B15" s="9" t="s">
        <v>13</v>
      </c>
      <c r="C15" s="42">
        <v>81.9</v>
      </c>
      <c r="D15" s="37">
        <v>81.83003551712001</v>
      </c>
      <c r="E15" s="298">
        <f>'příjmy+výdaje SR leden-aktuální'!E15</f>
        <v>83.8</v>
      </c>
      <c r="F15" s="42">
        <f t="shared" si="0"/>
        <v>1.9699644828799876</v>
      </c>
      <c r="G15" s="37">
        <f t="shared" si="1"/>
        <v>1.8999999999999915</v>
      </c>
      <c r="H15" s="115">
        <f t="shared" si="2"/>
        <v>102.4073855894488</v>
      </c>
      <c r="I15" s="307">
        <f t="shared" si="3"/>
        <v>102.31990231990231</v>
      </c>
      <c r="J15" s="300"/>
      <c r="K15" s="66"/>
    </row>
    <row r="16" spans="2:11" ht="12.75">
      <c r="B16" s="10" t="s">
        <v>14</v>
      </c>
      <c r="C16" s="42">
        <v>55.5</v>
      </c>
      <c r="D16" s="37">
        <v>58.81111320525</v>
      </c>
      <c r="E16" s="298">
        <f>'příjmy+výdaje SR leden-aktuální'!E16</f>
        <v>56.1</v>
      </c>
      <c r="F16" s="42">
        <f t="shared" si="0"/>
        <v>-2.711113205250001</v>
      </c>
      <c r="G16" s="37">
        <f t="shared" si="1"/>
        <v>0.6000000000000014</v>
      </c>
      <c r="H16" s="115">
        <f t="shared" si="2"/>
        <v>95.39013452136462</v>
      </c>
      <c r="I16" s="307">
        <f t="shared" si="3"/>
        <v>101.0810810810811</v>
      </c>
      <c r="J16" s="300"/>
      <c r="K16" s="183"/>
    </row>
    <row r="17" spans="2:11" ht="12.75">
      <c r="B17" s="10" t="s">
        <v>15</v>
      </c>
      <c r="C17" s="42">
        <v>1.9</v>
      </c>
      <c r="D17" s="37">
        <v>2.19376705855</v>
      </c>
      <c r="E17" s="298">
        <f>'příjmy+výdaje SR leden-aktuální'!E17</f>
        <v>2.1</v>
      </c>
      <c r="F17" s="42">
        <f t="shared" si="0"/>
        <v>-0.09376705855000012</v>
      </c>
      <c r="G17" s="37">
        <f t="shared" si="1"/>
        <v>0.20000000000000018</v>
      </c>
      <c r="H17" s="115">
        <f t="shared" si="2"/>
        <v>95.72575136523488</v>
      </c>
      <c r="I17" s="307">
        <f t="shared" si="3"/>
        <v>110.5263157894737</v>
      </c>
      <c r="J17" s="300"/>
      <c r="K17" s="183"/>
    </row>
    <row r="18" spans="2:13" ht="12.75">
      <c r="B18" s="11" t="s">
        <v>16</v>
      </c>
      <c r="C18" s="42">
        <v>118.4</v>
      </c>
      <c r="D18" s="37">
        <v>117.45542331909</v>
      </c>
      <c r="E18" s="298">
        <f>'příjmy+výdaje SR leden-aktuální'!E18</f>
        <v>124.4</v>
      </c>
      <c r="F18" s="42">
        <f t="shared" si="0"/>
        <v>6.944576680910004</v>
      </c>
      <c r="G18" s="37">
        <f t="shared" si="1"/>
        <v>6</v>
      </c>
      <c r="H18" s="115">
        <f t="shared" si="2"/>
        <v>105.91252109495511</v>
      </c>
      <c r="I18" s="307">
        <f t="shared" si="3"/>
        <v>105.06756756756756</v>
      </c>
      <c r="J18" s="300"/>
      <c r="K18" s="66"/>
      <c r="L18" s="8"/>
      <c r="M18" s="8"/>
    </row>
    <row r="19" spans="2:13" ht="12.75">
      <c r="B19" s="11" t="s">
        <v>17</v>
      </c>
      <c r="C19" s="42">
        <v>145.4</v>
      </c>
      <c r="D19" s="37">
        <v>146.54291991181</v>
      </c>
      <c r="E19" s="298">
        <f>'příjmy+výdaje SR leden-aktuální'!E19</f>
        <v>165.6</v>
      </c>
      <c r="F19" s="42">
        <f t="shared" si="0"/>
        <v>19.05708008818999</v>
      </c>
      <c r="G19" s="37">
        <f t="shared" si="1"/>
        <v>20.19999999999999</v>
      </c>
      <c r="H19" s="115">
        <f t="shared" si="2"/>
        <v>113.00443590154924</v>
      </c>
      <c r="I19" s="307">
        <f t="shared" si="3"/>
        <v>113.8927097661623</v>
      </c>
      <c r="J19" s="300"/>
      <c r="K19" s="66"/>
      <c r="L19" s="8"/>
      <c r="M19" s="8"/>
    </row>
    <row r="20" spans="2:13" ht="12.75">
      <c r="B20" s="11" t="s">
        <v>18</v>
      </c>
      <c r="C20" s="42">
        <v>10.7</v>
      </c>
      <c r="D20" s="37">
        <v>12.4049532728</v>
      </c>
      <c r="E20" s="298">
        <f>'příjmy+výdaje SR leden-aktuální'!E20</f>
        <v>12</v>
      </c>
      <c r="F20" s="42">
        <f t="shared" si="0"/>
        <v>-0.40495327280000026</v>
      </c>
      <c r="G20" s="37">
        <f t="shared" si="1"/>
        <v>1.3000000000000007</v>
      </c>
      <c r="H20" s="115">
        <f t="shared" si="2"/>
        <v>96.7355518082609</v>
      </c>
      <c r="I20" s="307">
        <f t="shared" si="3"/>
        <v>112.14953271028038</v>
      </c>
      <c r="J20" s="300"/>
      <c r="K20" s="66"/>
      <c r="L20" s="308"/>
      <c r="M20" s="8"/>
    </row>
    <row r="21" spans="2:13" ht="12.75">
      <c r="B21" s="182" t="s">
        <v>19</v>
      </c>
      <c r="C21" s="42">
        <v>127.9</v>
      </c>
      <c r="D21" s="37">
        <v>127.82587992236</v>
      </c>
      <c r="E21" s="298">
        <f>'příjmy+výdaje SR leden-aktuální'!E21</f>
        <v>146.2</v>
      </c>
      <c r="F21" s="42">
        <f t="shared" si="0"/>
        <v>18.374120077639986</v>
      </c>
      <c r="G21" s="37">
        <f t="shared" si="1"/>
        <v>18.299999999999983</v>
      </c>
      <c r="H21" s="115">
        <f t="shared" si="2"/>
        <v>114.37433490682811</v>
      </c>
      <c r="I21" s="307">
        <f t="shared" si="3"/>
        <v>114.30805316653634</v>
      </c>
      <c r="J21" s="300"/>
      <c r="K21" s="66"/>
      <c r="L21" s="8"/>
      <c r="M21" s="8"/>
    </row>
    <row r="22" spans="2:13" ht="12.75">
      <c r="B22" s="182" t="s">
        <v>20</v>
      </c>
      <c r="C22" s="42">
        <v>6.8</v>
      </c>
      <c r="D22" s="37">
        <v>6.31208671665</v>
      </c>
      <c r="E22" s="298">
        <f>'příjmy+výdaje SR leden-aktuální'!E22</f>
        <v>7.4</v>
      </c>
      <c r="F22" s="42">
        <f t="shared" si="0"/>
        <v>1.0879132833500007</v>
      </c>
      <c r="G22" s="37">
        <f t="shared" si="1"/>
        <v>0.6000000000000005</v>
      </c>
      <c r="H22" s="115">
        <f t="shared" si="2"/>
        <v>117.23539824762399</v>
      </c>
      <c r="I22" s="307">
        <f t="shared" si="3"/>
        <v>108.82352941176472</v>
      </c>
      <c r="J22" s="300"/>
      <c r="K22" s="66"/>
      <c r="L22" s="8"/>
      <c r="M22" s="8"/>
    </row>
    <row r="23" spans="2:13" ht="12.75" hidden="1">
      <c r="B23" s="11" t="s">
        <v>21</v>
      </c>
      <c r="C23" s="264">
        <v>1.420502</v>
      </c>
      <c r="D23" s="37">
        <v>1.27332392074</v>
      </c>
      <c r="E23" s="298" t="e">
        <f>'příjmy+výdaje SR leden-aktuální'!#REF!</f>
        <v>#REF!</v>
      </c>
      <c r="F23" s="42" t="e">
        <f t="shared" si="0"/>
        <v>#REF!</v>
      </c>
      <c r="G23" s="37" t="e">
        <f t="shared" si="1"/>
        <v>#REF!</v>
      </c>
      <c r="H23" s="115" t="e">
        <f t="shared" si="2"/>
        <v>#REF!</v>
      </c>
      <c r="I23" s="307" t="e">
        <f t="shared" si="3"/>
        <v>#REF!</v>
      </c>
      <c r="J23" s="300"/>
      <c r="K23" s="309"/>
      <c r="L23" s="8"/>
      <c r="M23" s="310"/>
    </row>
    <row r="24" spans="2:13" ht="12.75">
      <c r="B24" s="11" t="s">
        <v>22</v>
      </c>
      <c r="C24" s="42">
        <v>12</v>
      </c>
      <c r="D24" s="37">
        <v>13.635533123170001</v>
      </c>
      <c r="E24" s="298">
        <f>'příjmy+výdaje SR leden-aktuální'!E23</f>
        <v>12.3</v>
      </c>
      <c r="F24" s="42">
        <f t="shared" si="0"/>
        <v>-1.3355331231700003</v>
      </c>
      <c r="G24" s="37">
        <f t="shared" si="1"/>
        <v>0.3000000000000007</v>
      </c>
      <c r="H24" s="115">
        <f t="shared" si="2"/>
        <v>90.20549390254047</v>
      </c>
      <c r="I24" s="307">
        <f t="shared" si="3"/>
        <v>102.50000000000001</v>
      </c>
      <c r="J24" s="300"/>
      <c r="K24" s="66"/>
      <c r="L24" s="8"/>
      <c r="M24" s="8"/>
    </row>
    <row r="25" spans="2:13" ht="12.75">
      <c r="B25" s="11" t="s">
        <v>23</v>
      </c>
      <c r="C25" s="42">
        <v>0</v>
      </c>
      <c r="D25" s="37">
        <v>0.00321932585</v>
      </c>
      <c r="E25" s="298">
        <f>'příjmy+výdaje SR leden-aktuální'!E24</f>
        <v>0</v>
      </c>
      <c r="F25" s="42">
        <f t="shared" si="0"/>
        <v>-0.00321932585</v>
      </c>
      <c r="G25" s="37">
        <f t="shared" si="1"/>
        <v>0</v>
      </c>
      <c r="H25" s="115">
        <f t="shared" si="2"/>
        <v>0</v>
      </c>
      <c r="I25" s="307" t="e">
        <f t="shared" si="3"/>
        <v>#DIV/0!</v>
      </c>
      <c r="J25" s="300"/>
      <c r="K25" s="66"/>
      <c r="L25" s="8"/>
      <c r="M25" s="8"/>
    </row>
    <row r="26" spans="2:13" ht="12.75">
      <c r="B26" s="182" t="s">
        <v>24</v>
      </c>
      <c r="C26" s="42">
        <v>0</v>
      </c>
      <c r="D26" s="37">
        <v>0.00202033007</v>
      </c>
      <c r="E26" s="298">
        <f>'příjmy+výdaje SR leden-aktuální'!E25</f>
        <v>0</v>
      </c>
      <c r="F26" s="42">
        <f t="shared" si="0"/>
        <v>-0.00202033007</v>
      </c>
      <c r="G26" s="37">
        <f t="shared" si="1"/>
        <v>0</v>
      </c>
      <c r="H26" s="115">
        <f t="shared" si="2"/>
        <v>0</v>
      </c>
      <c r="I26" s="307" t="e">
        <f t="shared" si="3"/>
        <v>#DIV/0!</v>
      </c>
      <c r="J26" s="300"/>
      <c r="K26" s="66"/>
      <c r="L26" s="8"/>
      <c r="M26" s="8"/>
    </row>
    <row r="27" spans="2:13" ht="12.75">
      <c r="B27" s="182" t="s">
        <v>113</v>
      </c>
      <c r="C27" s="42">
        <v>12</v>
      </c>
      <c r="D27" s="37">
        <v>13.63029346725</v>
      </c>
      <c r="E27" s="298">
        <f>'příjmy+výdaje SR leden-aktuální'!E26</f>
        <v>12.3</v>
      </c>
      <c r="F27" s="42">
        <f t="shared" si="0"/>
        <v>-1.3302934672499998</v>
      </c>
      <c r="G27" s="37">
        <f t="shared" si="1"/>
        <v>0.3000000000000007</v>
      </c>
      <c r="H27" s="115">
        <f t="shared" si="2"/>
        <v>90.24017002681312</v>
      </c>
      <c r="I27" s="307">
        <f t="shared" si="3"/>
        <v>102.50000000000001</v>
      </c>
      <c r="J27" s="300"/>
      <c r="K27" s="311"/>
      <c r="L27" s="8"/>
      <c r="M27" s="8"/>
    </row>
    <row r="28" spans="2:13" ht="12.75">
      <c r="B28" s="11" t="s">
        <v>108</v>
      </c>
      <c r="C28" s="42">
        <v>1.55</v>
      </c>
      <c r="D28" s="37">
        <v>1.645861</v>
      </c>
      <c r="E28" s="298">
        <f>'příjmy+výdaje SR leden-aktuální'!E27</f>
        <v>1.55</v>
      </c>
      <c r="F28" s="42">
        <f t="shared" si="0"/>
        <v>-0.09586099999999997</v>
      </c>
      <c r="G28" s="37">
        <f t="shared" si="1"/>
        <v>0</v>
      </c>
      <c r="H28" s="115">
        <f t="shared" si="2"/>
        <v>94.17563208557709</v>
      </c>
      <c r="I28" s="307">
        <f t="shared" si="3"/>
        <v>100</v>
      </c>
      <c r="J28" s="300"/>
      <c r="K28" s="66"/>
      <c r="L28" s="8"/>
      <c r="M28" s="8"/>
    </row>
    <row r="29" spans="2:13" ht="12.75">
      <c r="B29" s="11" t="s">
        <v>25</v>
      </c>
      <c r="C29" s="42">
        <v>0.2</v>
      </c>
      <c r="D29" s="37">
        <v>0.41296506832</v>
      </c>
      <c r="E29" s="298">
        <f>'příjmy+výdaje SR leden-aktuální'!E28</f>
        <v>0.3</v>
      </c>
      <c r="F29" s="42">
        <f t="shared" si="0"/>
        <v>-0.11296506832000003</v>
      </c>
      <c r="G29" s="37">
        <f t="shared" si="1"/>
        <v>0.09999999999999998</v>
      </c>
      <c r="H29" s="115">
        <f t="shared" si="2"/>
        <v>72.64536955158027</v>
      </c>
      <c r="I29" s="307">
        <f t="shared" si="3"/>
        <v>149.99999999999997</v>
      </c>
      <c r="J29" s="300"/>
      <c r="K29" s="66"/>
      <c r="L29" s="8"/>
      <c r="M29" s="8"/>
    </row>
    <row r="30" spans="2:13" ht="12.75">
      <c r="B30" s="12" t="s">
        <v>124</v>
      </c>
      <c r="C30" s="42">
        <v>4.8</v>
      </c>
      <c r="D30" s="37">
        <v>4.69314774496</v>
      </c>
      <c r="E30" s="298">
        <f>'příjmy+výdaje SR leden-aktuální'!E29</f>
        <v>4.8</v>
      </c>
      <c r="F30" s="42">
        <f t="shared" si="0"/>
        <v>0.10685225503999973</v>
      </c>
      <c r="G30" s="37">
        <f t="shared" si="1"/>
        <v>0</v>
      </c>
      <c r="H30" s="115">
        <f t="shared" si="2"/>
        <v>102.27677160078221</v>
      </c>
      <c r="I30" s="307">
        <f t="shared" si="3"/>
        <v>100</v>
      </c>
      <c r="J30" s="300"/>
      <c r="K30" s="66"/>
      <c r="L30" s="8"/>
      <c r="M30" s="8"/>
    </row>
    <row r="31" spans="2:13" ht="12.75">
      <c r="B31" s="11" t="s">
        <v>125</v>
      </c>
      <c r="C31" s="42">
        <v>4.343925283000044</v>
      </c>
      <c r="D31" s="37">
        <v>3.172271351160213</v>
      </c>
      <c r="E31" s="298">
        <f>'příjmy+výdaje SR leden-aktuální'!E30</f>
        <v>4.690220889000032</v>
      </c>
      <c r="F31" s="42">
        <f t="shared" si="0"/>
        <v>1.5179495378398187</v>
      </c>
      <c r="G31" s="37">
        <f t="shared" si="1"/>
        <v>0.34629560599998754</v>
      </c>
      <c r="H31" s="115">
        <f t="shared" si="2"/>
        <v>147.85055784350385</v>
      </c>
      <c r="I31" s="307">
        <f t="shared" si="3"/>
        <v>107.97195125236652</v>
      </c>
      <c r="J31" s="300"/>
      <c r="K31" s="66"/>
      <c r="L31" s="8"/>
      <c r="M31" s="8"/>
    </row>
    <row r="32" spans="2:13" s="13" customFormat="1" ht="18" customHeight="1">
      <c r="B32" s="164" t="s">
        <v>26</v>
      </c>
      <c r="C32" s="55">
        <v>496.940559552</v>
      </c>
      <c r="D32" s="44">
        <v>513.1069616114501</v>
      </c>
      <c r="E32" s="312">
        <f>'příjmy+výdaje SR leden-aktuální'!E31</f>
        <v>556.416301964</v>
      </c>
      <c r="F32" s="55">
        <f t="shared" si="0"/>
        <v>43.30934035254995</v>
      </c>
      <c r="G32" s="44">
        <f t="shared" si="1"/>
        <v>59.47574241199999</v>
      </c>
      <c r="H32" s="163">
        <f t="shared" si="2"/>
        <v>108.4406066556832</v>
      </c>
      <c r="I32" s="305">
        <f t="shared" si="3"/>
        <v>111.96838158382934</v>
      </c>
      <c r="J32" s="313"/>
      <c r="K32" s="314"/>
      <c r="L32" s="315"/>
      <c r="M32" s="316"/>
    </row>
    <row r="33" spans="2:13" ht="13.5">
      <c r="B33" s="11" t="s">
        <v>27</v>
      </c>
      <c r="C33" s="42">
        <v>443.688485533</v>
      </c>
      <c r="D33" s="38">
        <v>456.24009238930495</v>
      </c>
      <c r="E33" s="298">
        <f>'příjmy+výdaje SR leden-aktuální'!E32</f>
        <v>494.646149702</v>
      </c>
      <c r="F33" s="42">
        <f t="shared" si="0"/>
        <v>38.406057312695054</v>
      </c>
      <c r="G33" s="38">
        <f t="shared" si="1"/>
        <v>50.957664169</v>
      </c>
      <c r="H33" s="115">
        <f t="shared" si="2"/>
        <v>108.4179487847209</v>
      </c>
      <c r="I33" s="307">
        <f t="shared" si="3"/>
        <v>111.4850093771951</v>
      </c>
      <c r="J33" s="300"/>
      <c r="K33" s="317"/>
      <c r="L33" s="315"/>
      <c r="M33" s="8"/>
    </row>
    <row r="34" spans="2:12" ht="18" customHeight="1">
      <c r="B34" s="14" t="s">
        <v>28</v>
      </c>
      <c r="C34" s="45">
        <v>95.26315657399999</v>
      </c>
      <c r="D34" s="46">
        <v>164.99506071392003</v>
      </c>
      <c r="E34" s="301">
        <f>'příjmy+výdaje SR leden-aktuální'!E33</f>
        <v>140.002548998</v>
      </c>
      <c r="F34" s="45">
        <f t="shared" si="0"/>
        <v>-24.992511715920017</v>
      </c>
      <c r="G34" s="46">
        <f t="shared" si="1"/>
        <v>44.739392424000016</v>
      </c>
      <c r="H34" s="117">
        <f t="shared" si="2"/>
        <v>84.8525697631314</v>
      </c>
      <c r="I34" s="302">
        <f t="shared" si="3"/>
        <v>146.9640037481297</v>
      </c>
      <c r="J34" s="303"/>
      <c r="K34" s="66"/>
      <c r="L34" s="66"/>
    </row>
    <row r="35" spans="2:12" ht="12.75">
      <c r="B35" s="11" t="s">
        <v>10</v>
      </c>
      <c r="C35" s="42"/>
      <c r="D35" s="38"/>
      <c r="E35" s="298"/>
      <c r="F35" s="42"/>
      <c r="G35" s="38"/>
      <c r="H35" s="115"/>
      <c r="I35" s="307"/>
      <c r="J35" s="184"/>
      <c r="K35" s="21"/>
      <c r="L35" s="184"/>
    </row>
    <row r="36" spans="2:12" ht="12.75">
      <c r="B36" s="15" t="s">
        <v>29</v>
      </c>
      <c r="C36" s="53">
        <v>92.18824477400001</v>
      </c>
      <c r="D36" s="49">
        <v>159.26330449815998</v>
      </c>
      <c r="E36" s="318">
        <f>'příjmy+výdaje SR leden-aktuální'!E35</f>
        <v>115.414799138</v>
      </c>
      <c r="F36" s="70">
        <f aca="true" t="shared" si="4" ref="F36:F44">E36-D36</f>
        <v>-43.848505360159976</v>
      </c>
      <c r="G36" s="49">
        <f aca="true" t="shared" si="5" ref="G36:G44">E36-C36</f>
        <v>23.226554363999995</v>
      </c>
      <c r="H36" s="122">
        <f aca="true" t="shared" si="6" ref="H36:H44">E36/D36*100</f>
        <v>72.46791688874787</v>
      </c>
      <c r="I36" s="319">
        <f aca="true" t="shared" si="7" ref="I36:I44">E36/C36*100</f>
        <v>125.1947028831496</v>
      </c>
      <c r="J36" s="320"/>
      <c r="K36" s="21"/>
      <c r="L36" s="184"/>
    </row>
    <row r="37" spans="2:12" ht="12.75">
      <c r="B37" s="15" t="s">
        <v>129</v>
      </c>
      <c r="C37" s="53">
        <v>70.21729059</v>
      </c>
      <c r="D37" s="49">
        <v>119.40801098865002</v>
      </c>
      <c r="E37" s="318">
        <f>'příjmy+výdaje SR leden-aktuální'!E36</f>
        <v>92.483425587</v>
      </c>
      <c r="F37" s="70">
        <f t="shared" si="4"/>
        <v>-26.92458540165002</v>
      </c>
      <c r="G37" s="49">
        <f t="shared" si="5"/>
        <v>22.266134996999995</v>
      </c>
      <c r="H37" s="122">
        <f t="shared" si="6"/>
        <v>77.45160883367427</v>
      </c>
      <c r="I37" s="319">
        <f t="shared" si="7"/>
        <v>131.71033061787068</v>
      </c>
      <c r="J37" s="321"/>
      <c r="K37" s="322"/>
      <c r="L37" s="184"/>
    </row>
    <row r="38" spans="2:12" ht="12.75" hidden="1">
      <c r="B38" s="16" t="s">
        <v>30</v>
      </c>
      <c r="C38" s="53"/>
      <c r="D38" s="49"/>
      <c r="E38" s="318" t="e">
        <f>'příjmy+výdaje SR leden-aktuální'!#REF!</f>
        <v>#REF!</v>
      </c>
      <c r="F38" s="70" t="e">
        <f t="shared" si="4"/>
        <v>#REF!</v>
      </c>
      <c r="G38" s="49" t="e">
        <f t="shared" si="5"/>
        <v>#REF!</v>
      </c>
      <c r="H38" s="122" t="e">
        <f t="shared" si="6"/>
        <v>#REF!</v>
      </c>
      <c r="I38" s="319" t="e">
        <f t="shared" si="7"/>
        <v>#REF!</v>
      </c>
      <c r="J38" s="320"/>
      <c r="K38" s="322"/>
      <c r="L38" s="184"/>
    </row>
    <row r="39" spans="2:12" ht="12.75">
      <c r="B39" s="16" t="s">
        <v>31</v>
      </c>
      <c r="C39" s="53">
        <v>1.19418</v>
      </c>
      <c r="D39" s="49">
        <v>1.1527607807</v>
      </c>
      <c r="E39" s="318">
        <f>'příjmy+výdaje SR leden-aktuální'!E37</f>
        <v>1.13442</v>
      </c>
      <c r="F39" s="70">
        <f t="shared" si="4"/>
        <v>-0.018340780700000003</v>
      </c>
      <c r="G39" s="49">
        <f t="shared" si="5"/>
        <v>-0.059760000000000035</v>
      </c>
      <c r="H39" s="122">
        <f t="shared" si="6"/>
        <v>98.4089690587094</v>
      </c>
      <c r="I39" s="319">
        <f t="shared" si="7"/>
        <v>94.99572928704215</v>
      </c>
      <c r="J39" s="320"/>
      <c r="K39" s="198"/>
      <c r="L39" s="184"/>
    </row>
    <row r="40" spans="2:11" ht="12.75" hidden="1">
      <c r="B40" s="16" t="s">
        <v>32</v>
      </c>
      <c r="C40" s="53">
        <v>0.31</v>
      </c>
      <c r="D40" s="49">
        <v>0.21886923502000002</v>
      </c>
      <c r="E40" s="318" t="e">
        <f>'příjmy+výdaje SR leden-aktuální'!#REF!</f>
        <v>#REF!</v>
      </c>
      <c r="F40" s="70" t="e">
        <f t="shared" si="4"/>
        <v>#REF!</v>
      </c>
      <c r="G40" s="49" t="e">
        <f t="shared" si="5"/>
        <v>#REF!</v>
      </c>
      <c r="H40" s="122" t="e">
        <f t="shared" si="6"/>
        <v>#REF!</v>
      </c>
      <c r="I40" s="319" t="e">
        <f t="shared" si="7"/>
        <v>#REF!</v>
      </c>
      <c r="J40" s="320"/>
      <c r="K40" s="322"/>
    </row>
    <row r="41" spans="2:11" ht="12.75">
      <c r="B41" s="205" t="s">
        <v>123</v>
      </c>
      <c r="C41" s="53">
        <v>1.656</v>
      </c>
      <c r="D41" s="49">
        <v>1.7254826804899999</v>
      </c>
      <c r="E41" s="318">
        <f>'příjmy+výdaje SR leden-aktuální'!E38</f>
        <v>1.68</v>
      </c>
      <c r="F41" s="70">
        <f t="shared" si="4"/>
        <v>-0.04548268048999993</v>
      </c>
      <c r="G41" s="49">
        <f t="shared" si="5"/>
        <v>0.02400000000000002</v>
      </c>
      <c r="H41" s="122">
        <f t="shared" si="6"/>
        <v>97.36406044498321</v>
      </c>
      <c r="I41" s="319">
        <f t="shared" si="7"/>
        <v>101.44927536231884</v>
      </c>
      <c r="J41" s="320"/>
      <c r="K41" s="322"/>
    </row>
    <row r="42" spans="2:11" ht="12.75">
      <c r="B42" s="15" t="s">
        <v>33</v>
      </c>
      <c r="C42" s="53">
        <v>0.3465</v>
      </c>
      <c r="D42" s="49">
        <v>0.6318006327299998</v>
      </c>
      <c r="E42" s="318">
        <f>'příjmy+výdaje SR leden-aktuální'!E39</f>
        <v>3.5265</v>
      </c>
      <c r="F42" s="70">
        <f t="shared" si="4"/>
        <v>2.8946993672700003</v>
      </c>
      <c r="G42" s="49">
        <f t="shared" si="5"/>
        <v>3.18</v>
      </c>
      <c r="H42" s="122">
        <f t="shared" si="6"/>
        <v>558.1665825122798</v>
      </c>
      <c r="I42" s="319">
        <f t="shared" si="7"/>
        <v>1017.7489177489178</v>
      </c>
      <c r="J42" s="320"/>
      <c r="K42" s="322"/>
    </row>
    <row r="43" spans="2:11" ht="12.75">
      <c r="B43" s="15" t="s">
        <v>34</v>
      </c>
      <c r="C43" s="53">
        <v>0</v>
      </c>
      <c r="D43" s="49">
        <v>7.622044E-05</v>
      </c>
      <c r="E43" s="318">
        <f>'příjmy+výdaje SR leden-aktuální'!E40</f>
        <v>0</v>
      </c>
      <c r="F43" s="70">
        <f t="shared" si="4"/>
        <v>-7.622044E-05</v>
      </c>
      <c r="G43" s="49">
        <f t="shared" si="5"/>
        <v>0</v>
      </c>
      <c r="H43" s="122">
        <f t="shared" si="6"/>
        <v>0</v>
      </c>
      <c r="I43" s="319" t="e">
        <f t="shared" si="7"/>
        <v>#DIV/0!</v>
      </c>
      <c r="J43" s="320"/>
      <c r="K43" s="323"/>
    </row>
    <row r="44" spans="2:11" ht="13.5" thickBot="1">
      <c r="B44" s="206" t="s">
        <v>35</v>
      </c>
      <c r="C44" s="54">
        <v>2.7284118</v>
      </c>
      <c r="D44" s="50">
        <v>5.099879362589999</v>
      </c>
      <c r="E44" s="324">
        <f>'příjmy+výdaje SR leden-aktuální'!E41</f>
        <v>21.06124986</v>
      </c>
      <c r="F44" s="325">
        <f t="shared" si="4"/>
        <v>15.961370497410002</v>
      </c>
      <c r="G44" s="50">
        <f t="shared" si="5"/>
        <v>18.33283806</v>
      </c>
      <c r="H44" s="160">
        <f t="shared" si="6"/>
        <v>412.97545221351936</v>
      </c>
      <c r="I44" s="326">
        <f t="shared" si="7"/>
        <v>771.9234266616206</v>
      </c>
      <c r="J44" s="320"/>
      <c r="K44" s="322"/>
    </row>
    <row r="45" spans="2:11" ht="12.75" customHeight="1" hidden="1">
      <c r="B45" s="15" t="s">
        <v>36</v>
      </c>
      <c r="C45" s="53"/>
      <c r="D45" s="60" t="e">
        <f>C45/#REF!*100</f>
        <v>#REF!</v>
      </c>
      <c r="E45" s="47">
        <v>12.938761375</v>
      </c>
      <c r="F45" s="49">
        <v>0.003</v>
      </c>
      <c r="G45" s="49">
        <v>0.0003320585</v>
      </c>
      <c r="H45" s="122">
        <f>G45/F45*100</f>
        <v>11.068616666666665</v>
      </c>
      <c r="I45" s="122" t="e">
        <f>G45/C45*100</f>
        <v>#DIV/0!</v>
      </c>
      <c r="J45" s="320"/>
      <c r="K45" s="21"/>
    </row>
    <row r="46" spans="2:11" ht="12.75" customHeight="1" hidden="1">
      <c r="B46" s="16" t="s">
        <v>37</v>
      </c>
      <c r="C46" s="53"/>
      <c r="D46" s="60" t="e">
        <f>C46/#REF!*100</f>
        <v>#REF!</v>
      </c>
      <c r="E46" s="47">
        <v>0.172516</v>
      </c>
      <c r="F46" s="49">
        <v>0.172516</v>
      </c>
      <c r="G46" s="49">
        <v>0</v>
      </c>
      <c r="H46" s="122">
        <f>G46/F46*100</f>
        <v>0</v>
      </c>
      <c r="I46" s="122" t="e">
        <f>G46/C46*100</f>
        <v>#DIV/0!</v>
      </c>
      <c r="J46" s="320"/>
      <c r="K46" s="21"/>
    </row>
    <row r="47" spans="2:11" ht="12.75">
      <c r="B47" s="17" t="s">
        <v>126</v>
      </c>
      <c r="C47" s="199"/>
      <c r="D47" s="200"/>
      <c r="E47" s="199"/>
      <c r="F47" s="201"/>
      <c r="G47" s="201"/>
      <c r="H47" s="202"/>
      <c r="I47" s="202"/>
      <c r="J47" s="320"/>
      <c r="K47" s="198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84"/>
      <c r="K48" s="184"/>
    </row>
    <row r="49" spans="2:10" ht="12.75" customHeight="1">
      <c r="B49" s="17"/>
      <c r="C49" s="19"/>
      <c r="D49" s="19"/>
      <c r="E49" s="18"/>
      <c r="J49" s="184"/>
    </row>
    <row r="50" spans="3:10" ht="12.75" customHeight="1">
      <c r="C50" s="19"/>
      <c r="D50" s="19"/>
      <c r="E50" s="18"/>
      <c r="J50" s="184"/>
    </row>
    <row r="51" spans="3:10" ht="12.75" customHeight="1">
      <c r="C51" s="17"/>
      <c r="D51" s="17"/>
      <c r="E51" s="18"/>
      <c r="J51" s="184"/>
    </row>
    <row r="52" spans="2:10" ht="12.75" customHeight="1">
      <c r="B52" s="19"/>
      <c r="C52" s="19"/>
      <c r="D52" s="19"/>
      <c r="E52" s="22"/>
      <c r="F52" s="23"/>
      <c r="G52" s="8"/>
      <c r="H52" s="8"/>
      <c r="J52" s="184"/>
    </row>
    <row r="53" spans="2:10" ht="12.75" customHeight="1">
      <c r="B53" s="20"/>
      <c r="C53" s="20"/>
      <c r="D53" s="20"/>
      <c r="E53" s="22"/>
      <c r="F53" s="23"/>
      <c r="G53" s="8"/>
      <c r="H53" s="8"/>
      <c r="J53" s="184"/>
    </row>
    <row r="54" spans="2:10" ht="13.5" thickBot="1">
      <c r="B54" s="8"/>
      <c r="C54" s="8"/>
      <c r="D54" s="8"/>
      <c r="H54" s="2"/>
      <c r="I54" s="2"/>
      <c r="J54" s="184"/>
    </row>
    <row r="55" spans="2:10" ht="13.5" thickBot="1">
      <c r="B55" s="178"/>
      <c r="C55" s="499">
        <f>C4</f>
        <v>2018</v>
      </c>
      <c r="D55" s="500"/>
      <c r="E55" s="281">
        <f>E4</f>
        <v>2019</v>
      </c>
      <c r="F55" s="283"/>
      <c r="G55" s="283"/>
      <c r="H55" s="283"/>
      <c r="I55" s="284"/>
      <c r="J55" s="184"/>
    </row>
    <row r="56" spans="2:10" ht="12.75">
      <c r="B56" s="177"/>
      <c r="C56" s="285" t="s">
        <v>66</v>
      </c>
      <c r="D56" s="286" t="s">
        <v>133</v>
      </c>
      <c r="E56" s="177" t="s">
        <v>66</v>
      </c>
      <c r="F56" s="327" t="s">
        <v>4</v>
      </c>
      <c r="G56" s="288" t="s">
        <v>4</v>
      </c>
      <c r="H56" s="288" t="s">
        <v>78</v>
      </c>
      <c r="I56" s="289" t="s">
        <v>78</v>
      </c>
      <c r="J56" s="184"/>
    </row>
    <row r="57" spans="2:10" ht="13.5" thickBot="1">
      <c r="B57" s="175"/>
      <c r="C57" s="5" t="s">
        <v>67</v>
      </c>
      <c r="D57" s="174" t="s">
        <v>134</v>
      </c>
      <c r="E57" s="290" t="s">
        <v>67</v>
      </c>
      <c r="F57" s="291" t="str">
        <f>F6</f>
        <v>2019-2018 sk.</v>
      </c>
      <c r="G57" s="181" t="str">
        <f>G6</f>
        <v>2019-2018 SR</v>
      </c>
      <c r="H57" s="165" t="str">
        <f>H6</f>
        <v>2019/2018 sk.</v>
      </c>
      <c r="I57" s="292" t="str">
        <f>I6</f>
        <v>2019/2018 SR</v>
      </c>
      <c r="J57" s="184"/>
    </row>
    <row r="58" spans="2:11" ht="13.5" thickBot="1">
      <c r="B58" s="173"/>
      <c r="C58" s="128">
        <v>1</v>
      </c>
      <c r="D58" s="100">
        <v>2</v>
      </c>
      <c r="E58" s="293">
        <v>3</v>
      </c>
      <c r="F58" s="28" t="s">
        <v>135</v>
      </c>
      <c r="G58" s="28" t="s">
        <v>136</v>
      </c>
      <c r="H58" s="101" t="s">
        <v>137</v>
      </c>
      <c r="I58" s="294" t="s">
        <v>138</v>
      </c>
      <c r="J58" s="184"/>
      <c r="K58" s="184"/>
    </row>
    <row r="59" spans="2:10" ht="20.25" customHeight="1">
      <c r="B59" s="172" t="s">
        <v>38</v>
      </c>
      <c r="C59" s="51">
        <v>1364.497641409</v>
      </c>
      <c r="D59" s="328">
        <v>1400.9745522219512</v>
      </c>
      <c r="E59" s="329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30">
        <f>E59/C59*100</f>
        <v>110.32331798657742</v>
      </c>
      <c r="J59" s="67"/>
    </row>
    <row r="60" spans="2:10" ht="18" customHeight="1">
      <c r="B60" s="14" t="s">
        <v>39</v>
      </c>
      <c r="C60" s="45">
        <v>1274.37410048</v>
      </c>
      <c r="D60" s="331">
        <v>1281.335632761851</v>
      </c>
      <c r="E60" s="301">
        <f>'příjmy+výdaje SR leden-aktuální'!E55</f>
        <v>1383.088855423</v>
      </c>
      <c r="F60" s="73">
        <f>E60-D60</f>
        <v>101.75322266114904</v>
      </c>
      <c r="G60" s="103">
        <f>E60-C60</f>
        <v>108.71475494300012</v>
      </c>
      <c r="H60" s="32">
        <f>E60/D60*100</f>
        <v>107.94118418777016</v>
      </c>
      <c r="I60" s="332">
        <f>E60/C60*100</f>
        <v>108.53083524704812</v>
      </c>
      <c r="J60" s="333"/>
    </row>
    <row r="61" spans="2:10" ht="12.75">
      <c r="B61" s="11" t="s">
        <v>10</v>
      </c>
      <c r="C61" s="42"/>
      <c r="D61" s="334"/>
      <c r="E61" s="298"/>
      <c r="F61" s="37"/>
      <c r="G61" s="38"/>
      <c r="H61" s="115"/>
      <c r="I61" s="307"/>
      <c r="J61" s="335"/>
    </row>
    <row r="62" spans="2:10" ht="12.75">
      <c r="B62" s="15" t="s">
        <v>40</v>
      </c>
      <c r="C62" s="70">
        <v>133.71883176</v>
      </c>
      <c r="D62" s="334">
        <v>133.50500861351</v>
      </c>
      <c r="E62" s="336">
        <f>'příjmy+výdaje SR leden-aktuální'!E57</f>
        <v>142.770256348</v>
      </c>
      <c r="F62" s="49">
        <f aca="true" t="shared" si="8" ref="F62:F82">E62-D62</f>
        <v>9.265247734490003</v>
      </c>
      <c r="G62" s="49">
        <f aca="true" t="shared" si="9" ref="G62:G82">E62-C62</f>
        <v>9.051424588000003</v>
      </c>
      <c r="H62" s="115">
        <f aca="true" t="shared" si="10" ref="H62:H82">E62/D62*100</f>
        <v>106.94000010240245</v>
      </c>
      <c r="I62" s="307">
        <f aca="true" t="shared" si="11" ref="I62:I82">E62/C62*100</f>
        <v>106.76899765640012</v>
      </c>
      <c r="J62" s="337"/>
    </row>
    <row r="63" spans="2:21" ht="12.75">
      <c r="B63" s="15" t="s">
        <v>41</v>
      </c>
      <c r="C63" s="70">
        <v>119.211493793</v>
      </c>
      <c r="D63" s="334">
        <v>109.61262823473</v>
      </c>
      <c r="E63" s="336">
        <f>'příjmy+výdaje SR leden-aktuální'!E58</f>
        <v>124.801370909</v>
      </c>
      <c r="F63" s="49">
        <f t="shared" si="8"/>
        <v>15.188742674270003</v>
      </c>
      <c r="G63" s="49">
        <f t="shared" si="9"/>
        <v>5.589877115999997</v>
      </c>
      <c r="H63" s="115">
        <f t="shared" si="10"/>
        <v>113.8567452663794</v>
      </c>
      <c r="I63" s="307">
        <f t="shared" si="11"/>
        <v>104.68904208658462</v>
      </c>
      <c r="J63" s="338"/>
      <c r="L63" s="338"/>
      <c r="M63" s="338"/>
      <c r="N63" s="338"/>
      <c r="O63" s="338"/>
      <c r="P63" s="338"/>
      <c r="Q63" s="338"/>
      <c r="R63" s="338"/>
      <c r="S63" s="338"/>
      <c r="T63" s="338"/>
      <c r="U63" s="8"/>
    </row>
    <row r="64" spans="2:21" ht="12.75">
      <c r="B64" s="15" t="s">
        <v>72</v>
      </c>
      <c r="C64" s="70">
        <v>45.2175</v>
      </c>
      <c r="D64" s="334">
        <v>40.72936408204</v>
      </c>
      <c r="E64" s="336">
        <f>'příjmy+výdaje SR leden-aktuální'!E59</f>
        <v>46.499</v>
      </c>
      <c r="F64" s="49">
        <f t="shared" si="8"/>
        <v>5.769635917960002</v>
      </c>
      <c r="G64" s="49">
        <f t="shared" si="9"/>
        <v>1.2815000000000012</v>
      </c>
      <c r="H64" s="115">
        <f t="shared" si="10"/>
        <v>114.16578934632614</v>
      </c>
      <c r="I64" s="307">
        <f t="shared" si="11"/>
        <v>102.8340797257699</v>
      </c>
      <c r="J64" s="337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0">
        <v>0.453</v>
      </c>
      <c r="D65" s="334">
        <v>0.41401508928999997</v>
      </c>
      <c r="E65" s="336">
        <f>'příjmy+výdaje SR leden-aktuální'!E60</f>
        <v>0.322</v>
      </c>
      <c r="F65" s="49">
        <f t="shared" si="8"/>
        <v>-0.09201508928999996</v>
      </c>
      <c r="G65" s="49">
        <f t="shared" si="9"/>
        <v>-0.131</v>
      </c>
      <c r="H65" s="115">
        <f t="shared" si="10"/>
        <v>77.77494307084366</v>
      </c>
      <c r="I65" s="307">
        <f t="shared" si="11"/>
        <v>71.08167770419426</v>
      </c>
      <c r="J65" s="337"/>
    </row>
    <row r="66" spans="2:10" ht="12.75">
      <c r="B66" s="15" t="s">
        <v>43</v>
      </c>
      <c r="C66" s="70">
        <v>47.836073021</v>
      </c>
      <c r="D66" s="334">
        <v>57.287766756669996</v>
      </c>
      <c r="E66" s="336">
        <f>'příjmy+výdaje SR leden-aktuální'!E61</f>
        <v>49.48774074799999</v>
      </c>
      <c r="F66" s="49">
        <f t="shared" si="8"/>
        <v>-7.800026008670002</v>
      </c>
      <c r="G66" s="49">
        <f t="shared" si="9"/>
        <v>1.651667726999996</v>
      </c>
      <c r="H66" s="115">
        <f t="shared" si="10"/>
        <v>86.3844823244714</v>
      </c>
      <c r="I66" s="307">
        <f t="shared" si="11"/>
        <v>103.45276612960039</v>
      </c>
      <c r="J66" s="337"/>
    </row>
    <row r="67" spans="2:10" ht="12.75">
      <c r="B67" s="15" t="s">
        <v>44</v>
      </c>
      <c r="C67" s="70">
        <v>11.777699032000001</v>
      </c>
      <c r="D67" s="334">
        <v>17.03449533754</v>
      </c>
      <c r="E67" s="336">
        <f>'příjmy+výdaje SR leden-aktuální'!E62</f>
        <v>16.570121791000002</v>
      </c>
      <c r="F67" s="49">
        <f t="shared" si="8"/>
        <v>-0.4643735465399992</v>
      </c>
      <c r="G67" s="49">
        <f t="shared" si="9"/>
        <v>4.792422759000001</v>
      </c>
      <c r="H67" s="115">
        <f t="shared" si="10"/>
        <v>97.27392248881814</v>
      </c>
      <c r="I67" s="307">
        <f t="shared" si="11"/>
        <v>140.6906539722147</v>
      </c>
      <c r="J67" s="337"/>
    </row>
    <row r="68" spans="2:10" ht="12.75">
      <c r="B68" s="15" t="s">
        <v>45</v>
      </c>
      <c r="C68" s="70">
        <v>34.946206094000004</v>
      </c>
      <c r="D68" s="334">
        <v>40.29650618566</v>
      </c>
      <c r="E68" s="336">
        <f>'příjmy+výdaje SR leden-aktuální'!E63</f>
        <v>40.689726658</v>
      </c>
      <c r="F68" s="49">
        <f t="shared" si="8"/>
        <v>0.3932204723399977</v>
      </c>
      <c r="G68" s="49">
        <f t="shared" si="9"/>
        <v>5.7435205639999936</v>
      </c>
      <c r="H68" s="115">
        <f t="shared" si="10"/>
        <v>100.97581778064901</v>
      </c>
      <c r="I68" s="307">
        <f t="shared" si="11"/>
        <v>116.4353193263692</v>
      </c>
      <c r="J68" s="337"/>
    </row>
    <row r="69" spans="2:10" ht="12.75">
      <c r="B69" s="15" t="s">
        <v>46</v>
      </c>
      <c r="C69" s="70">
        <v>29.071072459</v>
      </c>
      <c r="D69" s="334">
        <v>31.584564506809997</v>
      </c>
      <c r="E69" s="336">
        <f>'příjmy+výdaje SR leden-aktuální'!E64</f>
        <v>33.76973826</v>
      </c>
      <c r="F69" s="49">
        <f t="shared" si="8"/>
        <v>2.18517375319</v>
      </c>
      <c r="G69" s="49">
        <f t="shared" si="9"/>
        <v>4.698665800999997</v>
      </c>
      <c r="H69" s="115">
        <f t="shared" si="10"/>
        <v>106.91848625210221</v>
      </c>
      <c r="I69" s="307">
        <f t="shared" si="11"/>
        <v>116.16268477066573</v>
      </c>
      <c r="J69" s="337"/>
    </row>
    <row r="70" spans="2:10" ht="12.75">
      <c r="B70" s="15" t="s">
        <v>112</v>
      </c>
      <c r="C70" s="70">
        <v>69.80075599999999</v>
      </c>
      <c r="D70" s="334">
        <v>68.36894222</v>
      </c>
      <c r="E70" s="336">
        <f>'příjmy+výdaje SR leden-aktuální'!E65</f>
        <v>73.333932</v>
      </c>
      <c r="F70" s="49">
        <f t="shared" si="8"/>
        <v>4.9649897800000105</v>
      </c>
      <c r="G70" s="49">
        <f t="shared" si="9"/>
        <v>3.5331760000000116</v>
      </c>
      <c r="H70" s="115">
        <f t="shared" si="10"/>
        <v>107.2620544047961</v>
      </c>
      <c r="I70" s="307">
        <f t="shared" si="11"/>
        <v>105.06180190942347</v>
      </c>
      <c r="J70" s="337"/>
    </row>
    <row r="71" spans="2:10" ht="12.75">
      <c r="B71" s="15" t="s">
        <v>47</v>
      </c>
      <c r="C71" s="70">
        <v>152.342816389</v>
      </c>
      <c r="D71" s="334">
        <v>158.07145072034</v>
      </c>
      <c r="E71" s="336">
        <f>'příjmy+výdaje SR leden-aktuální'!E66</f>
        <v>178.411718394</v>
      </c>
      <c r="F71" s="49">
        <f t="shared" si="8"/>
        <v>20.34026767365998</v>
      </c>
      <c r="G71" s="49">
        <f t="shared" si="9"/>
        <v>26.068902004999984</v>
      </c>
      <c r="H71" s="115">
        <f t="shared" si="10"/>
        <v>112.86776807637831</v>
      </c>
      <c r="I71" s="307">
        <f t="shared" si="11"/>
        <v>117.11199951721669</v>
      </c>
      <c r="J71" s="337"/>
    </row>
    <row r="72" spans="2:10" ht="12.75">
      <c r="B72" s="15" t="s">
        <v>48</v>
      </c>
      <c r="C72" s="70">
        <v>67.914377353</v>
      </c>
      <c r="D72" s="334">
        <v>73.35574377604</v>
      </c>
      <c r="E72" s="336">
        <f>'příjmy+výdaje SR leden-aktuální'!E67</f>
        <v>73.483699754</v>
      </c>
      <c r="F72" s="49">
        <f t="shared" si="8"/>
        <v>0.12795597795999925</v>
      </c>
      <c r="G72" s="49">
        <f t="shared" si="9"/>
        <v>5.569322400999994</v>
      </c>
      <c r="H72" s="115">
        <f t="shared" si="10"/>
        <v>100.17443211856818</v>
      </c>
      <c r="I72" s="307">
        <f t="shared" si="11"/>
        <v>108.20050572215689</v>
      </c>
      <c r="J72" s="337"/>
    </row>
    <row r="73" spans="2:13" ht="12.75">
      <c r="B73" s="15" t="s">
        <v>49</v>
      </c>
      <c r="C73" s="70">
        <v>557.875768207</v>
      </c>
      <c r="D73" s="334">
        <v>556.5595053821199</v>
      </c>
      <c r="E73" s="336">
        <f>'příjmy+výdaje SR leden-aktuální'!E68</f>
        <v>601.8940026810001</v>
      </c>
      <c r="F73" s="49">
        <f t="shared" si="8"/>
        <v>45.33449729888014</v>
      </c>
      <c r="G73" s="49">
        <f t="shared" si="9"/>
        <v>44.01823447400011</v>
      </c>
      <c r="H73" s="115">
        <f t="shared" si="10"/>
        <v>108.14548972041267</v>
      </c>
      <c r="I73" s="307">
        <f t="shared" si="11"/>
        <v>107.89032917050218</v>
      </c>
      <c r="J73" s="337"/>
      <c r="K73" s="352"/>
      <c r="L73" s="184"/>
      <c r="M73" s="184"/>
    </row>
    <row r="74" spans="2:13" ht="12.75">
      <c r="B74" s="15" t="s">
        <v>50</v>
      </c>
      <c r="C74" s="70">
        <v>429.284016</v>
      </c>
      <c r="D74" s="334">
        <v>433.82659261677003</v>
      </c>
      <c r="E74" s="336">
        <f>'příjmy+výdaje SR leden-aktuální'!E69</f>
        <v>472.22891495700003</v>
      </c>
      <c r="F74" s="49">
        <f t="shared" si="8"/>
        <v>38.40232234023</v>
      </c>
      <c r="G74" s="49">
        <f t="shared" si="9"/>
        <v>42.94489895700002</v>
      </c>
      <c r="H74" s="115">
        <f t="shared" si="10"/>
        <v>108.85199823934111</v>
      </c>
      <c r="I74" s="307">
        <f t="shared" si="11"/>
        <v>110.00384299353927</v>
      </c>
      <c r="J74" s="337"/>
      <c r="K74" s="352"/>
      <c r="L74" s="184"/>
      <c r="M74" s="184"/>
    </row>
    <row r="75" spans="2:13" ht="12.75">
      <c r="B75" s="16" t="s">
        <v>51</v>
      </c>
      <c r="C75" s="70">
        <v>6.965091</v>
      </c>
      <c r="D75" s="334">
        <v>7.51408963571</v>
      </c>
      <c r="E75" s="336">
        <f>'příjmy+výdaje SR leden-aktuální'!E70</f>
        <v>7.274229999999999</v>
      </c>
      <c r="F75" s="49">
        <f t="shared" si="8"/>
        <v>-0.23985963571000113</v>
      </c>
      <c r="G75" s="49">
        <f t="shared" si="9"/>
        <v>0.30913899999999916</v>
      </c>
      <c r="H75" s="115">
        <f t="shared" si="10"/>
        <v>96.80786832020088</v>
      </c>
      <c r="I75" s="307">
        <f t="shared" si="11"/>
        <v>104.438405758087</v>
      </c>
      <c r="J75" s="337"/>
      <c r="K75" s="184"/>
      <c r="L75" s="184"/>
      <c r="M75" s="184"/>
    </row>
    <row r="76" spans="2:13" ht="12.75">
      <c r="B76" s="16" t="s">
        <v>52</v>
      </c>
      <c r="C76" s="70">
        <v>77.716771207</v>
      </c>
      <c r="D76" s="334">
        <v>75.96332773501</v>
      </c>
      <c r="E76" s="336">
        <f>'příjmy+výdaje SR leden-aktuální'!E71</f>
        <v>80.495535542</v>
      </c>
      <c r="F76" s="49">
        <f t="shared" si="8"/>
        <v>4.532207806990002</v>
      </c>
      <c r="G76" s="49">
        <f t="shared" si="9"/>
        <v>2.7787643350000053</v>
      </c>
      <c r="H76" s="115">
        <f t="shared" si="10"/>
        <v>105.96631024749222</v>
      </c>
      <c r="I76" s="307">
        <f t="shared" si="11"/>
        <v>103.57550151896908</v>
      </c>
      <c r="J76" s="337"/>
      <c r="K76" s="184"/>
      <c r="L76" s="184"/>
      <c r="M76" s="184"/>
    </row>
    <row r="77" spans="2:13" ht="12.75">
      <c r="B77" s="16" t="s">
        <v>53</v>
      </c>
      <c r="C77" s="70">
        <v>43.90989</v>
      </c>
      <c r="D77" s="334">
        <v>39.25549539463</v>
      </c>
      <c r="E77" s="336">
        <f>'příjmy+výdaje SR leden-aktuální'!E72</f>
        <v>41.895322182</v>
      </c>
      <c r="F77" s="49">
        <f t="shared" si="8"/>
        <v>2.639826787369998</v>
      </c>
      <c r="G77" s="49">
        <f t="shared" si="9"/>
        <v>-2.014567817999996</v>
      </c>
      <c r="H77" s="115">
        <f t="shared" si="10"/>
        <v>106.72473181355168</v>
      </c>
      <c r="I77" s="307">
        <f t="shared" si="11"/>
        <v>95.41204084546784</v>
      </c>
      <c r="J77" s="337"/>
      <c r="K77" s="184"/>
      <c r="L77" s="184"/>
      <c r="M77" s="184"/>
    </row>
    <row r="78" spans="2:13" ht="12.75">
      <c r="B78" s="15" t="s">
        <v>54</v>
      </c>
      <c r="C78" s="70">
        <v>4.15</v>
      </c>
      <c r="D78" s="334">
        <v>3.915961909</v>
      </c>
      <c r="E78" s="336">
        <f>'příjmy+výdaje SR leden-aktuální'!E73</f>
        <v>4</v>
      </c>
      <c r="F78" s="49">
        <f t="shared" si="8"/>
        <v>0.08403809100000004</v>
      </c>
      <c r="G78" s="49">
        <f t="shared" si="9"/>
        <v>-0.15000000000000036</v>
      </c>
      <c r="H78" s="115">
        <f t="shared" si="10"/>
        <v>102.14603954157104</v>
      </c>
      <c r="I78" s="307">
        <f t="shared" si="11"/>
        <v>96.38554216867469</v>
      </c>
      <c r="J78" s="337"/>
      <c r="K78" s="184"/>
      <c r="L78" s="184"/>
      <c r="M78" s="184"/>
    </row>
    <row r="79" spans="2:13" ht="12.75">
      <c r="B79" s="15" t="s">
        <v>55</v>
      </c>
      <c r="C79" s="70">
        <v>6.95</v>
      </c>
      <c r="D79" s="334">
        <v>6.99487765532</v>
      </c>
      <c r="E79" s="336">
        <f>'příjmy+výdaje SR leden-aktuální'!E74</f>
        <v>7.1</v>
      </c>
      <c r="F79" s="49">
        <f t="shared" si="8"/>
        <v>0.10512234467999981</v>
      </c>
      <c r="G79" s="49">
        <f t="shared" si="9"/>
        <v>0.14999999999999947</v>
      </c>
      <c r="H79" s="115">
        <f t="shared" si="10"/>
        <v>101.50284751013547</v>
      </c>
      <c r="I79" s="307">
        <f t="shared" si="11"/>
        <v>102.15827338129495</v>
      </c>
      <c r="J79" s="337"/>
      <c r="K79" s="218" t="s">
        <v>150</v>
      </c>
      <c r="L79" s="184"/>
      <c r="M79" s="184"/>
    </row>
    <row r="80" spans="2:13" ht="12.75">
      <c r="B80" s="15" t="s">
        <v>56</v>
      </c>
      <c r="C80" s="70">
        <v>39.55</v>
      </c>
      <c r="D80" s="334">
        <v>42.7485982183</v>
      </c>
      <c r="E80" s="336">
        <f>'příjmy+výdaje SR leden-aktuální'!E75</f>
        <v>43.6</v>
      </c>
      <c r="F80" s="49">
        <f t="shared" si="8"/>
        <v>0.8514017816999981</v>
      </c>
      <c r="G80" s="49">
        <f t="shared" si="9"/>
        <v>4.050000000000004</v>
      </c>
      <c r="H80" s="115">
        <f t="shared" si="10"/>
        <v>101.99164842166807</v>
      </c>
      <c r="I80" s="307">
        <f t="shared" si="11"/>
        <v>110.24020227560052</v>
      </c>
      <c r="J80" s="337"/>
      <c r="K80" s="218" t="s">
        <v>151</v>
      </c>
      <c r="L80" s="184"/>
      <c r="M80" s="184"/>
    </row>
    <row r="81" spans="2:13" ht="12.75">
      <c r="B81" s="15" t="s">
        <v>111</v>
      </c>
      <c r="C81" s="70">
        <v>28.300078830999922</v>
      </c>
      <c r="D81" s="334">
        <v>13.584147752621206</v>
      </c>
      <c r="E81" s="336">
        <f>'příjmy+výdaje SR leden-aktuální'!E76</f>
        <v>26.946286139999806</v>
      </c>
      <c r="F81" s="49">
        <f t="shared" si="8"/>
        <v>13.3621383873786</v>
      </c>
      <c r="G81" s="49">
        <f t="shared" si="9"/>
        <v>-1.3537926910001161</v>
      </c>
      <c r="H81" s="115">
        <f t="shared" si="10"/>
        <v>198.36567321494448</v>
      </c>
      <c r="I81" s="307">
        <f t="shared" si="11"/>
        <v>95.2162935690583</v>
      </c>
      <c r="J81" s="337"/>
      <c r="K81" s="184" t="s">
        <v>149</v>
      </c>
      <c r="L81" s="184"/>
      <c r="M81" s="184"/>
    </row>
    <row r="82" spans="2:13" ht="18" customHeight="1">
      <c r="B82" s="14" t="s">
        <v>57</v>
      </c>
      <c r="C82" s="45">
        <v>90.123540929</v>
      </c>
      <c r="D82" s="360">
        <v>119.6389194601</v>
      </c>
      <c r="E82" s="301">
        <f>'příjmy+výdaje SR leden-aktuální'!E77</f>
        <v>122.270216428</v>
      </c>
      <c r="F82" s="103">
        <f t="shared" si="8"/>
        <v>2.631296967899999</v>
      </c>
      <c r="G82" s="103">
        <f t="shared" si="9"/>
        <v>32.146675499</v>
      </c>
      <c r="H82" s="117">
        <f t="shared" si="10"/>
        <v>102.19936537355434</v>
      </c>
      <c r="I82" s="302">
        <f t="shared" si="11"/>
        <v>135.66956554040124</v>
      </c>
      <c r="J82" s="333"/>
      <c r="K82" s="359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69" t="s">
        <v>58</v>
      </c>
      <c r="C83" s="71"/>
      <c r="D83" s="339"/>
      <c r="E83" s="340"/>
      <c r="F83" s="119"/>
      <c r="G83" s="74"/>
      <c r="H83" s="120"/>
      <c r="I83" s="299"/>
      <c r="J83" s="341"/>
      <c r="K83" s="184"/>
      <c r="L83" s="184"/>
      <c r="M83" s="184"/>
    </row>
    <row r="84" spans="2:10" ht="13.5" customHeight="1">
      <c r="B84" s="169" t="s">
        <v>59</v>
      </c>
      <c r="C84" s="42">
        <v>17.186356985</v>
      </c>
      <c r="D84" s="334">
        <v>16.683856167360002</v>
      </c>
      <c r="E84" s="298">
        <f>'příjmy+výdaje SR leden-aktuální'!E79</f>
        <v>24.135256377</v>
      </c>
      <c r="F84" s="49">
        <f aca="true" t="shared" si="12" ref="F84:F91">E84-D84</f>
        <v>7.451400209639999</v>
      </c>
      <c r="G84" s="49">
        <f aca="true" t="shared" si="13" ref="G84:G91">E84-C84</f>
        <v>6.948899392000001</v>
      </c>
      <c r="H84" s="122">
        <f aca="true" t="shared" si="14" ref="H84:H90">E84/D84*100</f>
        <v>144.66233786058277</v>
      </c>
      <c r="I84" s="319">
        <f aca="true" t="shared" si="15" ref="I84:I91">E84/C84*100</f>
        <v>140.43264897886678</v>
      </c>
      <c r="J84" s="337"/>
    </row>
    <row r="85" spans="2:10" ht="13.5" customHeight="1">
      <c r="B85" s="169" t="s">
        <v>60</v>
      </c>
      <c r="C85" s="42">
        <v>4.601283237</v>
      </c>
      <c r="D85" s="334">
        <v>16.92704071672</v>
      </c>
      <c r="E85" s="298">
        <f>'příjmy+výdaje SR leden-aktuální'!E80</f>
        <v>5.093893155</v>
      </c>
      <c r="F85" s="49">
        <f t="shared" si="12"/>
        <v>-11.83314756172</v>
      </c>
      <c r="G85" s="49">
        <f t="shared" si="13"/>
        <v>0.4926099180000003</v>
      </c>
      <c r="H85" s="122">
        <f t="shared" si="14"/>
        <v>30.093229172470835</v>
      </c>
      <c r="I85" s="319">
        <f t="shared" si="15"/>
        <v>110.70592468724394</v>
      </c>
      <c r="J85" s="337"/>
    </row>
    <row r="86" spans="2:10" ht="13.5" customHeight="1">
      <c r="B86" s="15" t="s">
        <v>61</v>
      </c>
      <c r="C86" s="42">
        <v>40.604704276</v>
      </c>
      <c r="D86" s="334">
        <v>41.267510789270005</v>
      </c>
      <c r="E86" s="298">
        <f>'příjmy+výdaje SR leden-aktuální'!E81</f>
        <v>54.063803322</v>
      </c>
      <c r="F86" s="49">
        <f t="shared" si="12"/>
        <v>12.796292532729993</v>
      </c>
      <c r="G86" s="49">
        <f t="shared" si="13"/>
        <v>13.459099045999999</v>
      </c>
      <c r="H86" s="122">
        <f t="shared" si="14"/>
        <v>131.00815214679042</v>
      </c>
      <c r="I86" s="319">
        <f t="shared" si="15"/>
        <v>133.14664959635033</v>
      </c>
      <c r="J86" s="337"/>
    </row>
    <row r="87" spans="2:10" ht="13.5" customHeight="1">
      <c r="B87" s="15" t="s">
        <v>62</v>
      </c>
      <c r="C87" s="42">
        <v>35.923831666</v>
      </c>
      <c r="D87" s="334">
        <v>35.33715160448</v>
      </c>
      <c r="E87" s="298">
        <f>'příjmy+výdaje SR leden-aktuální'!E82</f>
        <v>48.689757523</v>
      </c>
      <c r="F87" s="49">
        <f t="shared" si="12"/>
        <v>13.352605918519998</v>
      </c>
      <c r="G87" s="49">
        <f t="shared" si="13"/>
        <v>12.765925857</v>
      </c>
      <c r="H87" s="122">
        <f t="shared" si="14"/>
        <v>137.78631075863842</v>
      </c>
      <c r="I87" s="319">
        <f t="shared" si="15"/>
        <v>135.53609196171095</v>
      </c>
      <c r="J87" s="337"/>
    </row>
    <row r="88" spans="2:10" ht="13.5" customHeight="1">
      <c r="B88" s="15" t="s">
        <v>63</v>
      </c>
      <c r="C88" s="42">
        <v>4.963524152</v>
      </c>
      <c r="D88" s="334">
        <v>21.24276642778</v>
      </c>
      <c r="E88" s="298">
        <f>'příjmy+výdaje SR leden-aktuální'!E83</f>
        <v>5.671437788</v>
      </c>
      <c r="F88" s="48">
        <f t="shared" si="12"/>
        <v>-15.57132863978</v>
      </c>
      <c r="G88" s="48">
        <f t="shared" si="13"/>
        <v>0.7079136360000007</v>
      </c>
      <c r="H88" s="33">
        <f t="shared" si="14"/>
        <v>26.698207162807375</v>
      </c>
      <c r="I88" s="319">
        <f t="shared" si="15"/>
        <v>114.26231875420116</v>
      </c>
      <c r="J88" s="337"/>
    </row>
    <row r="89" spans="2:10" ht="13.5" customHeight="1">
      <c r="B89" s="15" t="s">
        <v>64</v>
      </c>
      <c r="C89" s="42">
        <v>10.227609139</v>
      </c>
      <c r="D89" s="334">
        <v>18.40891486082</v>
      </c>
      <c r="E89" s="298">
        <f>'příjmy+výdaje SR leden-aktuální'!E84</f>
        <v>11.852342727</v>
      </c>
      <c r="F89" s="48">
        <f t="shared" si="12"/>
        <v>-6.556572133820001</v>
      </c>
      <c r="G89" s="48">
        <f t="shared" si="13"/>
        <v>1.6247335879999998</v>
      </c>
      <c r="H89" s="33">
        <f t="shared" si="14"/>
        <v>64.38371200371803</v>
      </c>
      <c r="I89" s="319">
        <f t="shared" si="15"/>
        <v>115.88576143181453</v>
      </c>
      <c r="J89" s="337"/>
    </row>
    <row r="90" spans="2:10" ht="13.5" customHeight="1" thickBot="1">
      <c r="B90" s="169" t="s">
        <v>110</v>
      </c>
      <c r="C90" s="42">
        <v>12.540063139999996</v>
      </c>
      <c r="D90" s="334">
        <v>5.108830498149985</v>
      </c>
      <c r="E90" s="298">
        <f>'příjmy+výdaje SR leden-aktuální'!E85</f>
        <v>21.453483058999993</v>
      </c>
      <c r="F90" s="48">
        <f t="shared" si="12"/>
        <v>16.344652560850008</v>
      </c>
      <c r="G90" s="48">
        <f t="shared" si="13"/>
        <v>8.913419918999997</v>
      </c>
      <c r="H90" s="33">
        <f t="shared" si="14"/>
        <v>419.9294352546782</v>
      </c>
      <c r="I90" s="319">
        <f t="shared" si="15"/>
        <v>171.0795457685391</v>
      </c>
      <c r="J90" s="337"/>
    </row>
    <row r="91" spans="2:10" ht="15.75" customHeight="1" thickBot="1">
      <c r="B91" s="167" t="s">
        <v>65</v>
      </c>
      <c r="C91" s="342">
        <v>-50</v>
      </c>
      <c r="D91" s="343">
        <v>2.9439462380689747</v>
      </c>
      <c r="E91" s="344">
        <f>'příjmy+výdaje SR leden-aktuální'!E86</f>
        <v>-40</v>
      </c>
      <c r="F91" s="131">
        <f t="shared" si="12"/>
        <v>-42.943946238068975</v>
      </c>
      <c r="G91" s="75">
        <f t="shared" si="13"/>
        <v>10</v>
      </c>
      <c r="H91" s="345">
        <f>E91/D91*100</f>
        <v>-1358.7204644823012</v>
      </c>
      <c r="I91" s="346">
        <f t="shared" si="15"/>
        <v>80</v>
      </c>
      <c r="J91" s="347"/>
    </row>
    <row r="92" spans="2:11" ht="12.75" customHeight="1">
      <c r="B92" s="125" t="s">
        <v>130</v>
      </c>
      <c r="C92" s="126"/>
      <c r="D92" s="127"/>
      <c r="E92" s="67"/>
      <c r="F92" s="67"/>
      <c r="G92" s="67"/>
      <c r="H92" s="68"/>
      <c r="I92" s="68"/>
      <c r="K92" s="8"/>
    </row>
    <row r="93" spans="2:11" ht="12.75" customHeight="1">
      <c r="B93" s="125" t="s">
        <v>109</v>
      </c>
      <c r="C93" s="126"/>
      <c r="D93" s="127"/>
      <c r="E93" s="67"/>
      <c r="F93" s="67"/>
      <c r="G93" s="67"/>
      <c r="H93" s="68"/>
      <c r="I93" s="68"/>
      <c r="K93" s="8"/>
    </row>
    <row r="94" spans="3:11" ht="12.75" customHeight="1">
      <c r="C94" s="126"/>
      <c r="D94" s="127"/>
      <c r="E94" s="67"/>
      <c r="F94" s="67"/>
      <c r="G94" s="67"/>
      <c r="H94" s="68"/>
      <c r="I94" s="68"/>
      <c r="K94" s="8"/>
    </row>
    <row r="95" spans="2:11" ht="12.75" customHeight="1">
      <c r="B95" s="69"/>
      <c r="C95" s="348"/>
      <c r="D95" s="127"/>
      <c r="E95" s="67"/>
      <c r="F95" s="67"/>
      <c r="G95" s="67"/>
      <c r="H95" s="68"/>
      <c r="I95" s="68"/>
      <c r="K95" s="8"/>
    </row>
    <row r="96" spans="2:7" ht="12.75" customHeight="1">
      <c r="B96" s="19"/>
      <c r="C96" s="348"/>
      <c r="D96" s="19"/>
      <c r="E96" s="22"/>
      <c r="F96" s="23"/>
      <c r="G96" s="23"/>
    </row>
    <row r="97" spans="2:9" ht="12.75" customHeight="1">
      <c r="B97" s="19"/>
      <c r="C97" s="349"/>
      <c r="D97" s="19"/>
      <c r="E97" s="22"/>
      <c r="F97" s="23"/>
      <c r="G97" s="23"/>
      <c r="H97" s="8"/>
      <c r="I97" s="8"/>
    </row>
    <row r="98" spans="2:9" ht="12.75">
      <c r="B98" s="19"/>
      <c r="C98" s="350"/>
      <c r="D98" s="8"/>
      <c r="E98" s="23"/>
      <c r="F98" s="23"/>
      <c r="G98" s="8"/>
      <c r="H98" s="8"/>
      <c r="I98" s="8"/>
    </row>
    <row r="99" ht="12.75">
      <c r="C99" s="350"/>
    </row>
    <row r="100" spans="2:7" ht="12.75">
      <c r="B100" s="8"/>
      <c r="C100" s="8"/>
      <c r="D100" s="8"/>
      <c r="G100" s="24"/>
    </row>
    <row r="104" ht="12.75">
      <c r="G104" s="66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10 říjen 2019.xls</vt:lpwstr>
  </property>
</Properties>
</file>