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455" windowHeight="5580" activeTab="4"/>
  </bookViews>
  <sheets>
    <sheet name="bilance" sheetId="1" r:id="rId1"/>
    <sheet name="příjmy+výdaje SR leden-minulý" sheetId="2" state="hidden" r:id="rId2"/>
    <sheet name="příjmy+výdaje SR leden-aktuální" sheetId="3" r:id="rId3"/>
    <sheet name="samotný aktuální měsíc" sheetId="4" state="hidden" r:id="rId4"/>
    <sheet name="DP meziroční srovnání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localSheetId="1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srovnání'!$B$1:$O$34</definedName>
    <definedName name="_xlnm.Print_Area" localSheetId="2">'příjmy+výdaje SR leden-aktuální'!$B$2:$L$90</definedName>
    <definedName name="_xlnm.Print_Area" localSheetId="1">'příjmy+výdaje SR leden-minulý'!$B$2:$I$94</definedName>
    <definedName name="_xlnm.Print_Area" localSheetId="3">'samotný aktuální měsíc'!$B$2:$H$94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4.xml><?xml version="1.0" encoding="utf-8"?>
<comments xmlns="http://schemas.openxmlformats.org/spreadsheetml/2006/main">
  <authors>
    <author>Pavlíček Jan Ing.</author>
  </authors>
  <commentList>
    <comment ref="F3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součet převodů z NF + Mze (jen 4116) z VUNIVu (předčíslí 7018 z VUNIVu) pro Mze je obsaženo v převodech z NF</t>
        </r>
      </text>
    </comment>
    <comment ref="F61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ručně přičtena položka 5909 za SD</t>
        </r>
      </text>
    </comment>
    <comment ref="F62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ručně přičteno, aby sedělo na zůstatek ČNB</t>
        </r>
      </text>
    </comment>
  </commentList>
</comments>
</file>

<file path=xl/sharedStrings.xml><?xml version="1.0" encoding="utf-8"?>
<sst xmlns="http://schemas.openxmlformats.org/spreadsheetml/2006/main" count="441" uniqueCount="204">
  <si>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</si>
  <si>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</si>
  <si>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</si>
  <si>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</si>
  <si>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</si>
  <si>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</si>
  <si>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</si>
  <si>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</si>
  <si>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</si>
  <si>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</si>
  <si>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</si>
  <si>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</si>
  <si>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</si>
  <si>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</si>
  <si>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</si>
  <si>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</si>
  <si>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</si>
  <si>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</si>
  <si>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</si>
  <si>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</si>
  <si>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</si>
  <si>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</si>
  <si>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</si>
  <si>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</si>
  <si>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</si>
  <si>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</si>
  <si>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</si>
  <si>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</si>
  <si>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</si>
  <si>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</si>
  <si>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</si>
  <si>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</si>
  <si>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</si>
  <si>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</si>
  <si>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</si>
  <si>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</si>
  <si>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</si>
  <si>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</si>
  <si>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</si>
  <si>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</si>
  <si>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</si>
  <si>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</si>
  <si>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</si>
  <si>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</si>
  <si>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</si>
  <si>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</si>
  <si>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</si>
  <si>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</si>
  <si>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</si>
  <si>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</si>
  <si>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</si>
  <si>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</si>
  <si>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</si>
  <si>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</si>
  <si>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</si>
  <si>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</si>
  <si>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</si>
  <si>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</si>
  <si>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</si>
  <si>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</si>
  <si>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</si>
  <si>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</si>
  <si>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</si>
  <si>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</si>
  <si>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</si>
  <si>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</si>
  <si>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Zpracoval: Ing. Pavlíček J., l. 2280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</si>
  <si>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</si>
  <si>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</si>
  <si>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</si>
  <si>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</si>
  <si>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</si>
  <si>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</si>
  <si>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skrýt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</si>
  <si>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</si>
  <si>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</si>
  <si>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</si>
  <si>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</si>
  <si>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</si>
  <si>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</si>
  <si>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</si>
  <si>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</si>
  <si>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</si>
  <si>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</si>
  <si>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</si>
  <si>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</si>
  <si>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</si>
  <si>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</si>
  <si>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</si>
  <si>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</si>
  <si>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</si>
  <si>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</si>
  <si>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</si>
  <si>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</si>
  <si>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</si>
  <si>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Rozdíl</t>
  </si>
  <si>
    <t>Rozdíly hospodaření v samotném měsíci</t>
  </si>
  <si>
    <t>v tom:</t>
  </si>
  <si>
    <t xml:space="preserve">Neinv. transfery fondům soc. a veřejného zdrav.poj. 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</si>
  <si>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</si>
  <si>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</si>
  <si>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</si>
  <si>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</si>
  <si>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</si>
  <si>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</si>
  <si>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</si>
  <si>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</si>
  <si>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</si>
  <si>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</si>
  <si>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</si>
  <si>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</si>
  <si>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*) skutečnost v roce 2015 i 2016 obsahuje celé neinvestiční výdaje kapitoly SD (téměř ze 100 % jsou to úroky a ostatní finanční výdaje)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</si>
  <si>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</si>
  <si>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</si>
  <si>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</si>
  <si>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</si>
  <si>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</si>
  <si>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</si>
  <si>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Celkem r. 2016</t>
  </si>
  <si>
    <t>Odvody vlastních zdrojů EU do rozpočtu EU</t>
  </si>
  <si>
    <t xml:space="preserve"> Příjmy sdílené s EU</t>
  </si>
  <si>
    <t>.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</si>
  <si>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</si>
  <si>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</si>
  <si>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</si>
  <si>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</si>
  <si>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2017/2016</t>
  </si>
  <si>
    <t>2017 - 2016</t>
  </si>
  <si>
    <t>Saldo bez EU/FM *)</t>
  </si>
  <si>
    <t xml:space="preserve">z toho: Příjmy z EU/FM </t>
  </si>
  <si>
    <t>2018/2017</t>
  </si>
  <si>
    <t>2018 - 2017</t>
  </si>
  <si>
    <t>2018-2017</t>
  </si>
  <si>
    <t>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</si>
  <si>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</si>
  <si>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***) v celost.daních v roce 2018 není zahrn.DPPO za obce a kraje (6,7 mld. Kč) a dále správní a místní poplatky obcím (8,1 mld. Kč), popl.za znečišť.ŽP (2,8 mld Kč) a daň z hazard.her také obcím (5,4 mld. Kč)-ve skut. je lze sledovat pouze v účetnictví</t>
  </si>
  <si>
    <t>Celkem r. 2018</t>
  </si>
  <si>
    <t>k 31.1.*)</t>
  </si>
  <si>
    <t>k 31.1.**)</t>
  </si>
  <si>
    <t>k 31.1.***)</t>
  </si>
  <si>
    <t>*) Saldo očištěné o prostředky na programy/projekty z rozpočtu EU a FM, které byly předfinancovány ze SR a následně jsou propláceny z rozpočtu EU a FM</t>
  </si>
  <si>
    <t>*****) v souvislosti se zavedením nového způsobu přerozdělování pojistného na zdravotní pojištění bude údaj za leden 2018 obsahem měsíčního pokladního plnění za vydaného v březnu 2018</t>
  </si>
  <si>
    <t>*) skutečnost v roce 2017 a 2018 obsahuje celé neinvestiční výdaje kapitoly SD (téměř ze 100 % jsou to úroky a ostatní finanční výdaje)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</si>
  <si>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</si>
  <si>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</si>
  <si>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</si>
  <si>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</si>
  <si>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</si>
  <si>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</si>
  <si>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</si>
  <si>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</si>
  <si>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</si>
  <si>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</si>
  <si>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</si>
  <si>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</si>
  <si>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</si>
  <si>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</si>
  <si>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</si>
  <si>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</si>
  <si>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</si>
  <si>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</si>
  <si>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</si>
  <si>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</si>
  <si>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</si>
  <si>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</si>
  <si>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</si>
  <si>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</si>
  <si>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</si>
  <si>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</si>
  <si>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</si>
  <si>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</si>
  <si>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</si>
  <si>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</si>
  <si>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</si>
  <si>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</si>
  <si>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</si>
  <si>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</si>
  <si>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</si>
  <si>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</si>
  <si>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</si>
  <si>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</si>
  <si>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</si>
  <si>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</si>
  <si>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</si>
  <si>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</si>
  <si>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</si>
  <si>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</si>
  <si>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</si>
  <si>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</si>
  <si>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</si>
  <si>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</si>
  <si>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</si>
  <si>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</si>
  <si>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</si>
  <si>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</si>
  <si>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</si>
  <si>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</si>
  <si>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</si>
  <si>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</si>
  <si>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</si>
  <si>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</si>
  <si>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- vybíraná srážkou</t>
  </si>
  <si>
    <t>- placená plátci</t>
  </si>
  <si>
    <t>- placená poplatníky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</si>
</sst>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0.000000000000"/>
    <numFmt numFmtId="217" formatCode="#,##0.0000000000000"/>
    <numFmt numFmtId="218" formatCode="#,##0.0\ &quot;CZK&quot;"/>
    <numFmt numFmtId="219" formatCode="#,##0.00\ &quot;CZK&quot;"/>
    <numFmt numFmtId="220" formatCode="#,##0.000\ &quot;CZK&quot;"/>
    <numFmt numFmtId="221" formatCode="#,##0.0000\ &quot;CZK&quot;"/>
    <numFmt numFmtId="222" formatCode="#,##0.00000\ &quot;CZK&quot;"/>
    <numFmt numFmtId="223" formatCode="#,##0.000000\ &quot;CZK&quot;"/>
    <numFmt numFmtId="224" formatCode="0&quot; &quot;"/>
  </numFmts>
  <fonts count="71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2" fillId="16" borderId="0" applyNumberFormat="0" applyBorder="0" applyAlignment="0" applyProtection="0"/>
    <xf numFmtId="0" fontId="43" fillId="23" borderId="1" applyNumberFormat="0" applyAlignment="0" applyProtection="0"/>
    <xf numFmtId="0" fontId="58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18" borderId="6" applyNumberFormat="0" applyAlignment="0" applyProtection="0"/>
    <xf numFmtId="0" fontId="33" fillId="28" borderId="0" applyNumberFormat="0" applyBorder="0" applyAlignment="0" applyProtection="0"/>
    <xf numFmtId="0" fontId="50" fillId="7" borderId="1" applyNumberFormat="0" applyAlignment="0" applyProtection="0"/>
    <xf numFmtId="0" fontId="59" fillId="3" borderId="7" applyNumberFormat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4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3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69" fillId="7" borderId="15" applyNumberFormat="0" applyAlignment="0" applyProtection="0"/>
    <xf numFmtId="0" fontId="39" fillId="5" borderId="15" applyNumberFormat="0" applyAlignment="0" applyProtection="0"/>
    <xf numFmtId="0" fontId="70" fillId="5" borderId="24" applyNumberFormat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9" borderId="0" applyNumberFormat="0" applyBorder="0" applyAlignment="0" applyProtection="0"/>
    <xf numFmtId="0" fontId="57" fillId="42" borderId="0" applyNumberFormat="0" applyBorder="0" applyAlignment="0" applyProtection="0"/>
    <xf numFmtId="0" fontId="57" fillId="12" borderId="0" applyNumberFormat="0" applyBorder="0" applyAlignment="0" applyProtection="0"/>
    <xf numFmtId="0" fontId="57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4" fillId="0" borderId="30" xfId="85" applyFont="1" applyBorder="1">
      <alignment/>
      <protection/>
    </xf>
    <xf numFmtId="0" fontId="2" fillId="0" borderId="0" xfId="85" applyFont="1" applyFill="1">
      <alignment/>
      <protection/>
    </xf>
    <xf numFmtId="0" fontId="2" fillId="0" borderId="30" xfId="85" applyFont="1" applyBorder="1">
      <alignment/>
      <protection/>
    </xf>
    <xf numFmtId="0" fontId="7" fillId="0" borderId="30" xfId="85" applyFont="1" applyBorder="1">
      <alignment/>
      <protection/>
    </xf>
    <xf numFmtId="0" fontId="8" fillId="0" borderId="30" xfId="85" applyFont="1" applyBorder="1">
      <alignment/>
      <protection/>
    </xf>
    <xf numFmtId="0" fontId="6" fillId="0" borderId="30" xfId="85" applyFont="1" applyBorder="1">
      <alignment/>
      <protection/>
    </xf>
    <xf numFmtId="49" fontId="6" fillId="0" borderId="30" xfId="85" applyNumberFormat="1" applyFont="1" applyFill="1" applyBorder="1" applyAlignment="1">
      <alignment horizontal="left" indent="1"/>
      <protection/>
    </xf>
    <xf numFmtId="49" fontId="6" fillId="0" borderId="30" xfId="85" applyNumberFormat="1" applyFont="1" applyFill="1" applyBorder="1" applyAlignment="1">
      <alignment horizontal="left" indent="4"/>
      <protection/>
    </xf>
    <xf numFmtId="49" fontId="6" fillId="0" borderId="30" xfId="85" applyNumberFormat="1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3"/>
      <protection/>
    </xf>
    <xf numFmtId="0" fontId="2" fillId="0" borderId="30" xfId="85" applyFont="1" applyFill="1" applyBorder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30" xfId="85" applyFont="1" applyFill="1" applyBorder="1">
      <alignment/>
      <protection/>
    </xf>
    <xf numFmtId="0" fontId="2" fillId="0" borderId="30" xfId="85" applyFont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0" fontId="2" fillId="0" borderId="31" xfId="85" applyFont="1" applyBorder="1" applyAlignment="1">
      <alignment horizontal="center"/>
      <protection/>
    </xf>
    <xf numFmtId="0" fontId="2" fillId="0" borderId="30" xfId="85" applyFont="1" applyBorder="1" applyAlignment="1">
      <alignment horizontal="center"/>
      <protection/>
    </xf>
    <xf numFmtId="0" fontId="2" fillId="0" borderId="32" xfId="85" applyFont="1" applyBorder="1">
      <alignment/>
      <protection/>
    </xf>
    <xf numFmtId="4" fontId="2" fillId="0" borderId="0" xfId="85" applyNumberFormat="1" applyFont="1" applyFill="1" applyBorder="1">
      <alignment/>
      <protection/>
    </xf>
    <xf numFmtId="0" fontId="2" fillId="0" borderId="30" xfId="85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1"/>
      <protection/>
    </xf>
    <xf numFmtId="0" fontId="4" fillId="0" borderId="33" xfId="85" applyFont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4" xfId="85" applyNumberFormat="1" applyFont="1" applyFill="1" applyBorder="1" applyAlignment="1">
      <alignment horizontal="center"/>
      <protection/>
    </xf>
    <xf numFmtId="0" fontId="2" fillId="0" borderId="35" xfId="85" applyFont="1" applyBorder="1" applyAlignment="1">
      <alignment horizontal="center"/>
      <protection/>
    </xf>
    <xf numFmtId="0" fontId="2" fillId="0" borderId="36" xfId="85" applyFont="1" applyBorder="1" applyAlignment="1">
      <alignment horizontal="center"/>
      <protection/>
    </xf>
    <xf numFmtId="0" fontId="2" fillId="0" borderId="37" xfId="85" applyFont="1" applyBorder="1">
      <alignment/>
      <protection/>
    </xf>
    <xf numFmtId="0" fontId="2" fillId="0" borderId="38" xfId="85" applyFont="1" applyFill="1" applyBorder="1" applyAlignment="1">
      <alignment horizontal="center"/>
      <protection/>
    </xf>
    <xf numFmtId="0" fontId="2" fillId="0" borderId="39" xfId="85" applyFont="1" applyBorder="1" applyAlignment="1">
      <alignment horizontal="center"/>
      <protection/>
    </xf>
    <xf numFmtId="0" fontId="2" fillId="0" borderId="40" xfId="85" applyFont="1" applyBorder="1" applyAlignment="1">
      <alignment horizontal="center"/>
      <protection/>
    </xf>
    <xf numFmtId="168" fontId="4" fillId="0" borderId="41" xfId="85" applyNumberFormat="1" applyFont="1" applyBorder="1">
      <alignment/>
      <protection/>
    </xf>
    <xf numFmtId="168" fontId="5" fillId="0" borderId="41" xfId="85" applyNumberFormat="1" applyFont="1" applyBorder="1">
      <alignment/>
      <protection/>
    </xf>
    <xf numFmtId="168" fontId="7" fillId="0" borderId="41" xfId="85" applyNumberFormat="1" applyFont="1" applyBorder="1">
      <alignment/>
      <protection/>
    </xf>
    <xf numFmtId="168" fontId="8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2" fillId="0" borderId="29" xfId="85" applyNumberFormat="1" applyFont="1" applyBorder="1">
      <alignment/>
      <protection/>
    </xf>
    <xf numFmtId="168" fontId="4" fillId="0" borderId="42" xfId="85" applyNumberFormat="1" applyFont="1" applyBorder="1">
      <alignment/>
      <protection/>
    </xf>
    <xf numFmtId="0" fontId="2" fillId="0" borderId="28" xfId="85" applyFont="1" applyBorder="1" applyAlignment="1">
      <alignment horizontal="center"/>
      <protection/>
    </xf>
    <xf numFmtId="4" fontId="4" fillId="0" borderId="43" xfId="85" applyNumberFormat="1" applyFont="1" applyBorder="1">
      <alignment/>
      <protection/>
    </xf>
    <xf numFmtId="4" fontId="4" fillId="0" borderId="44" xfId="85" applyNumberFormat="1" applyFont="1" applyFill="1" applyBorder="1">
      <alignment/>
      <protection/>
    </xf>
    <xf numFmtId="4" fontId="4" fillId="0" borderId="44" xfId="85" applyNumberFormat="1" applyFont="1" applyBorder="1">
      <alignment/>
      <protection/>
    </xf>
    <xf numFmtId="4" fontId="2" fillId="0" borderId="43" xfId="85" applyNumberFormat="1" applyFont="1" applyBorder="1">
      <alignment/>
      <protection/>
    </xf>
    <xf numFmtId="4" fontId="2" fillId="0" borderId="44" xfId="85" applyNumberFormat="1" applyFont="1" applyFill="1" applyBorder="1">
      <alignment/>
      <protection/>
    </xf>
    <xf numFmtId="4" fontId="2" fillId="0" borderId="44" xfId="85" applyNumberFormat="1" applyFont="1" applyBorder="1">
      <alignment/>
      <protection/>
    </xf>
    <xf numFmtId="4" fontId="2" fillId="0" borderId="41" xfId="85" applyNumberFormat="1" applyFont="1" applyFill="1" applyBorder="1">
      <alignment/>
      <protection/>
    </xf>
    <xf numFmtId="4" fontId="7" fillId="0" borderId="43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45" xfId="85" applyNumberFormat="1" applyFont="1" applyFill="1" applyBorder="1">
      <alignment/>
      <protection/>
    </xf>
    <xf numFmtId="4" fontId="8" fillId="0" borderId="44" xfId="85" applyNumberFormat="1" applyFont="1" applyFill="1" applyBorder="1">
      <alignment/>
      <protection/>
    </xf>
    <xf numFmtId="4" fontId="8" fillId="0" borderId="44" xfId="85" applyNumberFormat="1" applyFont="1" applyBorder="1">
      <alignment/>
      <protection/>
    </xf>
    <xf numFmtId="4" fontId="2" fillId="0" borderId="41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43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41" xfId="85" applyNumberFormat="1" applyFont="1" applyBorder="1">
      <alignment/>
      <protection/>
    </xf>
    <xf numFmtId="4" fontId="8" fillId="0" borderId="41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7" fillId="0" borderId="41" xfId="85" applyNumberFormat="1" applyFont="1" applyBorder="1">
      <alignment/>
      <protection/>
    </xf>
    <xf numFmtId="4" fontId="7" fillId="0" borderId="41" xfId="85" applyNumberFormat="1" applyFont="1" applyFill="1" applyBorder="1">
      <alignment/>
      <protection/>
    </xf>
    <xf numFmtId="4" fontId="2" fillId="0" borderId="44" xfId="85" applyNumberFormat="1" applyFont="1" applyFill="1" applyBorder="1" applyAlignment="1">
      <alignment horizontal="right"/>
      <protection/>
    </xf>
    <xf numFmtId="4" fontId="2" fillId="0" borderId="44" xfId="85" applyNumberFormat="1" applyFont="1" applyBorder="1">
      <alignment/>
      <protection/>
    </xf>
    <xf numFmtId="4" fontId="2" fillId="0" borderId="44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38" xfId="85" applyNumberFormat="1" applyFont="1" applyFill="1" applyBorder="1">
      <alignment/>
      <protection/>
    </xf>
    <xf numFmtId="4" fontId="5" fillId="0" borderId="43" xfId="85" applyNumberFormat="1" applyFont="1" applyBorder="1">
      <alignment/>
      <protection/>
    </xf>
    <xf numFmtId="4" fontId="8" fillId="0" borderId="43" xfId="85" applyNumberFormat="1" applyFont="1" applyBorder="1">
      <alignment/>
      <protection/>
    </xf>
    <xf numFmtId="4" fontId="2" fillId="0" borderId="43" xfId="85" applyNumberFormat="1" applyFont="1" applyBorder="1">
      <alignment/>
      <protection/>
    </xf>
    <xf numFmtId="4" fontId="2" fillId="0" borderId="40" xfId="85" applyNumberFormat="1" applyFont="1" applyBorder="1">
      <alignment/>
      <protection/>
    </xf>
    <xf numFmtId="164" fontId="2" fillId="0" borderId="40" xfId="85" applyNumberFormat="1" applyFont="1" applyBorder="1" applyAlignment="1">
      <alignment horizontal="center"/>
      <protection/>
    </xf>
    <xf numFmtId="4" fontId="4" fillId="0" borderId="36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0" fontId="2" fillId="0" borderId="26" xfId="85" applyFont="1" applyBorder="1" applyAlignment="1">
      <alignment horizontal="center"/>
      <protection/>
    </xf>
    <xf numFmtId="164" fontId="2" fillId="0" borderId="38" xfId="85" applyNumberFormat="1" applyFont="1" applyBorder="1" applyAlignment="1">
      <alignment horizontal="center"/>
      <protection/>
    </xf>
    <xf numFmtId="4" fontId="8" fillId="0" borderId="36" xfId="85" applyNumberFormat="1" applyFont="1" applyFill="1" applyBorder="1">
      <alignment/>
      <protection/>
    </xf>
    <xf numFmtId="4" fontId="4" fillId="0" borderId="46" xfId="85" applyNumberFormat="1" applyFont="1" applyFill="1" applyBorder="1">
      <alignment/>
      <protection/>
    </xf>
    <xf numFmtId="4" fontId="8" fillId="0" borderId="41" xfId="85" applyNumberFormat="1" applyFont="1" applyFill="1" applyBorder="1">
      <alignment/>
      <protection/>
    </xf>
    <xf numFmtId="4" fontId="2" fillId="0" borderId="41" xfId="85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43" xfId="85" applyNumberFormat="1" applyFont="1" applyFill="1" applyBorder="1">
      <alignment/>
      <protection/>
    </xf>
    <xf numFmtId="168" fontId="7" fillId="0" borderId="43" xfId="85" applyNumberFormat="1" applyFont="1" applyFill="1" applyBorder="1">
      <alignment/>
      <protection/>
    </xf>
    <xf numFmtId="168" fontId="8" fillId="0" borderId="43" xfId="85" applyNumberFormat="1" applyFont="1" applyFill="1" applyBorder="1">
      <alignment/>
      <protection/>
    </xf>
    <xf numFmtId="168" fontId="2" fillId="0" borderId="43" xfId="85" applyNumberFormat="1" applyFont="1" applyFill="1" applyBorder="1">
      <alignment/>
      <protection/>
    </xf>
    <xf numFmtId="168" fontId="8" fillId="0" borderId="43" xfId="85" applyNumberFormat="1" applyFont="1" applyFill="1" applyBorder="1">
      <alignment/>
      <protection/>
    </xf>
    <xf numFmtId="168" fontId="2" fillId="0" borderId="43" xfId="85" applyNumberFormat="1" applyFont="1" applyFill="1" applyBorder="1" applyAlignment="1">
      <alignment horizontal="right"/>
      <protection/>
    </xf>
    <xf numFmtId="168" fontId="2" fillId="0" borderId="40" xfId="85" applyNumberFormat="1" applyFont="1" applyFill="1" applyBorder="1" applyAlignment="1">
      <alignment horizontal="right"/>
      <protection/>
    </xf>
    <xf numFmtId="168" fontId="2" fillId="0" borderId="43" xfId="85" applyNumberFormat="1" applyFont="1" applyFill="1" applyBorder="1" applyAlignment="1">
      <alignment horizontal="center"/>
      <protection/>
    </xf>
    <xf numFmtId="168" fontId="2" fillId="0" borderId="43" xfId="85" applyNumberFormat="1" applyFont="1" applyFill="1" applyBorder="1" applyAlignment="1">
      <alignment horizontal="center"/>
      <protection/>
    </xf>
    <xf numFmtId="4" fontId="4" fillId="0" borderId="36" xfId="85" applyNumberFormat="1" applyFont="1" applyBorder="1" applyAlignment="1">
      <alignment/>
      <protection/>
    </xf>
    <xf numFmtId="4" fontId="4" fillId="0" borderId="41" xfId="85" applyNumberFormat="1" applyFont="1" applyBorder="1" applyAlignment="1">
      <alignment/>
      <protection/>
    </xf>
    <xf numFmtId="4" fontId="7" fillId="0" borderId="36" xfId="85" applyNumberFormat="1" applyFont="1" applyBorder="1" applyAlignment="1">
      <alignment/>
      <protection/>
    </xf>
    <xf numFmtId="4" fontId="7" fillId="0" borderId="41" xfId="85" applyNumberFormat="1" applyFont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1" xfId="85" applyNumberFormat="1" applyFont="1" applyBorder="1" applyAlignment="1">
      <alignment/>
      <protection/>
    </xf>
    <xf numFmtId="4" fontId="2" fillId="0" borderId="36" xfId="85" applyNumberFormat="1" applyFont="1" applyFill="1" applyBorder="1" applyAlignment="1">
      <alignment/>
      <protection/>
    </xf>
    <xf numFmtId="4" fontId="2" fillId="0" borderId="41" xfId="85" applyNumberFormat="1" applyFont="1" applyFill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1" xfId="85" applyNumberFormat="1" applyFont="1" applyBorder="1" applyAlignment="1">
      <alignment/>
      <protection/>
    </xf>
    <xf numFmtId="4" fontId="4" fillId="0" borderId="37" xfId="85" applyNumberFormat="1" applyFont="1" applyBorder="1" applyAlignment="1">
      <alignment/>
      <protection/>
    </xf>
    <xf numFmtId="4" fontId="4" fillId="0" borderId="42" xfId="85" applyNumberFormat="1" applyFont="1" applyBorder="1" applyAlignment="1">
      <alignment/>
      <protection/>
    </xf>
    <xf numFmtId="168" fontId="4" fillId="0" borderId="43" xfId="85" applyNumberFormat="1" applyFont="1" applyBorder="1" applyAlignment="1">
      <alignment/>
      <protection/>
    </xf>
    <xf numFmtId="168" fontId="7" fillId="0" borderId="43" xfId="85" applyNumberFormat="1" applyFont="1" applyBorder="1" applyAlignment="1">
      <alignment/>
      <protection/>
    </xf>
    <xf numFmtId="168" fontId="2" fillId="0" borderId="43" xfId="85" applyNumberFormat="1" applyFont="1" applyBorder="1" applyAlignment="1">
      <alignment/>
      <protection/>
    </xf>
    <xf numFmtId="168" fontId="2" fillId="0" borderId="43" xfId="85" applyNumberFormat="1" applyFont="1" applyFill="1" applyBorder="1" applyAlignment="1">
      <alignment/>
      <protection/>
    </xf>
    <xf numFmtId="168" fontId="2" fillId="0" borderId="43" xfId="85" applyNumberFormat="1" applyFont="1" applyBorder="1" applyAlignment="1">
      <alignment/>
      <protection/>
    </xf>
    <xf numFmtId="4" fontId="2" fillId="0" borderId="0" xfId="85" applyNumberFormat="1" applyFont="1">
      <alignment/>
      <protection/>
    </xf>
    <xf numFmtId="0" fontId="2" fillId="43" borderId="0" xfId="85" applyFont="1" applyFill="1">
      <alignment/>
      <protection/>
    </xf>
    <xf numFmtId="4" fontId="4" fillId="0" borderId="0" xfId="85" applyNumberFormat="1" applyFont="1" applyBorder="1" applyAlignment="1">
      <alignment/>
      <protection/>
    </xf>
    <xf numFmtId="168" fontId="4" fillId="0" borderId="0" xfId="85" applyNumberFormat="1" applyFont="1" applyBorder="1" applyAlignme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0" fontId="2" fillId="0" borderId="33" xfId="85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7" fillId="0" borderId="44" xfId="85" applyNumberFormat="1" applyFont="1" applyBorder="1">
      <alignment/>
      <protection/>
    </xf>
    <xf numFmtId="4" fontId="5" fillId="0" borderId="41" xfId="85" applyNumberFormat="1" applyFont="1" applyFill="1" applyBorder="1">
      <alignment/>
      <protection/>
    </xf>
    <xf numFmtId="4" fontId="4" fillId="0" borderId="42" xfId="85" applyNumberFormat="1" applyFont="1" applyFill="1" applyBorder="1">
      <alignment/>
      <protection/>
    </xf>
    <xf numFmtId="3" fontId="8" fillId="0" borderId="0" xfId="85" applyNumberFormat="1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48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8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4" xfId="85" applyFont="1" applyFill="1" applyBorder="1" applyAlignment="1">
      <alignment horizontal="center"/>
      <protection/>
    </xf>
    <xf numFmtId="0" fontId="2" fillId="0" borderId="49" xfId="85" applyFont="1" applyFill="1" applyBorder="1" applyAlignment="1">
      <alignment horizontal="center"/>
      <protection/>
    </xf>
    <xf numFmtId="49" fontId="2" fillId="0" borderId="42" xfId="85" applyNumberFormat="1" applyFont="1" applyFill="1" applyBorder="1" applyAlignment="1">
      <alignment horizontal="center"/>
      <protection/>
    </xf>
    <xf numFmtId="49" fontId="2" fillId="0" borderId="49" xfId="85" applyNumberFormat="1" applyFont="1" applyFill="1" applyBorder="1" applyAlignment="1">
      <alignment horizontal="center"/>
      <protection/>
    </xf>
    <xf numFmtId="4" fontId="7" fillId="0" borderId="44" xfId="85" applyNumberFormat="1" applyFont="1" applyFill="1" applyBorder="1">
      <alignment/>
      <protection/>
    </xf>
    <xf numFmtId="0" fontId="6" fillId="0" borderId="41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2" fontId="1" fillId="0" borderId="0" xfId="86" applyNumberFormat="1">
      <alignment/>
      <protection/>
    </xf>
    <xf numFmtId="168" fontId="2" fillId="0" borderId="41" xfId="85" applyNumberFormat="1" applyFont="1" applyBorder="1" applyAlignment="1">
      <alignment/>
      <protection/>
    </xf>
    <xf numFmtId="4" fontId="4" fillId="0" borderId="49" xfId="85" applyNumberFormat="1" applyFont="1" applyBorder="1">
      <alignment/>
      <protection/>
    </xf>
    <xf numFmtId="174" fontId="2" fillId="0" borderId="0" xfId="85" applyNumberFormat="1" applyFont="1">
      <alignment/>
      <protection/>
    </xf>
    <xf numFmtId="168" fontId="2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 applyAlignment="1">
      <alignment horizontal="center"/>
      <protection/>
    </xf>
    <xf numFmtId="168" fontId="7" fillId="0" borderId="41" xfId="85" applyNumberFormat="1" applyFont="1" applyFill="1" applyBorder="1">
      <alignment/>
      <protection/>
    </xf>
    <xf numFmtId="4" fontId="7" fillId="0" borderId="43" xfId="85" applyNumberFormat="1" applyFont="1" applyFill="1" applyBorder="1">
      <alignment/>
      <protection/>
    </xf>
    <xf numFmtId="4" fontId="5" fillId="0" borderId="44" xfId="85" applyNumberFormat="1" applyFont="1" applyFill="1" applyBorder="1">
      <alignment/>
      <protection/>
    </xf>
    <xf numFmtId="168" fontId="5" fillId="0" borderId="41" xfId="85" applyNumberFormat="1" applyFont="1" applyFill="1" applyBorder="1">
      <alignment/>
      <protection/>
    </xf>
    <xf numFmtId="168" fontId="5" fillId="0" borderId="43" xfId="85" applyNumberFormat="1" applyFont="1" applyFill="1" applyBorder="1">
      <alignment/>
      <protection/>
    </xf>
    <xf numFmtId="168" fontId="2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 applyAlignment="1">
      <alignment horizontal="center"/>
      <protection/>
    </xf>
    <xf numFmtId="4" fontId="2" fillId="0" borderId="43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173" fontId="2" fillId="0" borderId="0" xfId="85" applyNumberFormat="1" applyFont="1">
      <alignment/>
      <protection/>
    </xf>
    <xf numFmtId="182" fontId="2" fillId="0" borderId="0" xfId="85" applyNumberFormat="1" applyFont="1">
      <alignment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37" xfId="85" applyFont="1" applyFill="1" applyBorder="1" applyAlignment="1">
      <alignment horizontal="center"/>
      <protection/>
    </xf>
    <xf numFmtId="4" fontId="4" fillId="0" borderId="35" xfId="85" applyNumberFormat="1" applyFont="1" applyFill="1" applyBorder="1">
      <alignment/>
      <protection/>
    </xf>
    <xf numFmtId="4" fontId="2" fillId="0" borderId="40" xfId="85" applyNumberFormat="1" applyFont="1" applyFill="1" applyBorder="1">
      <alignment/>
      <protection/>
    </xf>
    <xf numFmtId="0" fontId="2" fillId="0" borderId="49" xfId="85" applyFont="1" applyBorder="1" applyAlignment="1">
      <alignment horizontal="center"/>
      <protection/>
    </xf>
    <xf numFmtId="0" fontId="2" fillId="0" borderId="43" xfId="85" applyFont="1" applyBorder="1" applyAlignment="1">
      <alignment horizontal="center"/>
      <protection/>
    </xf>
    <xf numFmtId="4" fontId="8" fillId="0" borderId="43" xfId="85" applyNumberFormat="1" applyFont="1" applyFill="1" applyBorder="1">
      <alignment/>
      <protection/>
    </xf>
    <xf numFmtId="4" fontId="4" fillId="0" borderId="34" xfId="85" applyNumberFormat="1" applyFont="1" applyFill="1" applyBorder="1">
      <alignment/>
      <protection/>
    </xf>
    <xf numFmtId="4" fontId="4" fillId="0" borderId="43" xfId="85" applyNumberFormat="1" applyFont="1" applyFill="1" applyBorder="1">
      <alignment/>
      <protection/>
    </xf>
    <xf numFmtId="4" fontId="5" fillId="0" borderId="43" xfId="85" applyNumberFormat="1" applyFont="1" applyFill="1" applyBorder="1">
      <alignment/>
      <protection/>
    </xf>
    <xf numFmtId="4" fontId="4" fillId="0" borderId="49" xfId="85" applyNumberFormat="1" applyFont="1" applyFill="1" applyBorder="1">
      <alignment/>
      <protection/>
    </xf>
    <xf numFmtId="0" fontId="2" fillId="0" borderId="40" xfId="85" applyFont="1" applyBorder="1">
      <alignment/>
      <protection/>
    </xf>
    <xf numFmtId="0" fontId="2" fillId="0" borderId="49" xfId="85" applyFont="1" applyBorder="1">
      <alignment/>
      <protection/>
    </xf>
    <xf numFmtId="4" fontId="8" fillId="0" borderId="44" xfId="85" applyNumberFormat="1" applyFont="1" applyFill="1" applyBorder="1">
      <alignment/>
      <protection/>
    </xf>
    <xf numFmtId="0" fontId="2" fillId="0" borderId="37" xfId="85" applyFont="1" applyBorder="1" applyAlignment="1">
      <alignment horizontal="center"/>
      <protection/>
    </xf>
    <xf numFmtId="0" fontId="2" fillId="0" borderId="28" xfId="85" applyFont="1" applyBorder="1">
      <alignment/>
      <protection/>
    </xf>
    <xf numFmtId="0" fontId="6" fillId="0" borderId="0" xfId="86" applyFont="1">
      <alignment/>
      <protection/>
    </xf>
    <xf numFmtId="0" fontId="6" fillId="0" borderId="31" xfId="86" applyFont="1" applyBorder="1">
      <alignment/>
      <protection/>
    </xf>
    <xf numFmtId="0" fontId="6" fillId="0" borderId="36" xfId="86" applyFont="1" applyBorder="1" applyAlignment="1">
      <alignment horizontal="center"/>
      <protection/>
    </xf>
    <xf numFmtId="0" fontId="6" fillId="0" borderId="28" xfId="86" applyFont="1" applyBorder="1">
      <alignment/>
      <protection/>
    </xf>
    <xf numFmtId="0" fontId="6" fillId="0" borderId="40" xfId="86" applyFont="1" applyBorder="1">
      <alignment/>
      <protection/>
    </xf>
    <xf numFmtId="0" fontId="6" fillId="0" borderId="48" xfId="86" applyFont="1" applyBorder="1">
      <alignment/>
      <protection/>
    </xf>
    <xf numFmtId="0" fontId="6" fillId="0" borderId="50" xfId="86" applyFont="1" applyBorder="1">
      <alignment/>
      <protection/>
    </xf>
    <xf numFmtId="0" fontId="6" fillId="0" borderId="51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6" fillId="0" borderId="50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1" fillId="0" borderId="55" xfId="86" applyBorder="1">
      <alignment/>
      <protection/>
    </xf>
    <xf numFmtId="166" fontId="25" fillId="0" borderId="56" xfId="86" applyNumberFormat="1" applyFont="1" applyBorder="1">
      <alignment/>
      <protection/>
    </xf>
    <xf numFmtId="2" fontId="25" fillId="0" borderId="55" xfId="86" applyNumberFormat="1" applyFont="1" applyBorder="1">
      <alignment/>
      <protection/>
    </xf>
    <xf numFmtId="2" fontId="25" fillId="0" borderId="41" xfId="86" applyNumberFormat="1" applyFont="1" applyBorder="1">
      <alignment/>
      <protection/>
    </xf>
    <xf numFmtId="2" fontId="25" fillId="0" borderId="36" xfId="86" applyNumberFormat="1" applyFont="1" applyBorder="1">
      <alignment/>
      <protection/>
    </xf>
    <xf numFmtId="0" fontId="1" fillId="0" borderId="43" xfId="86" applyBorder="1">
      <alignment/>
      <protection/>
    </xf>
    <xf numFmtId="0" fontId="1" fillId="0" borderId="29" xfId="86" applyBorder="1">
      <alignment/>
      <protection/>
    </xf>
    <xf numFmtId="0" fontId="1" fillId="0" borderId="54" xfId="86" applyBorder="1">
      <alignment/>
      <protection/>
    </xf>
    <xf numFmtId="0" fontId="1" fillId="0" borderId="40" xfId="86" applyBorder="1">
      <alignment/>
      <protection/>
    </xf>
    <xf numFmtId="168" fontId="2" fillId="0" borderId="29" xfId="85" applyNumberFormat="1" applyFont="1" applyFill="1" applyBorder="1">
      <alignment/>
      <protection/>
    </xf>
    <xf numFmtId="4" fontId="8" fillId="0" borderId="43" xfId="85" applyNumberFormat="1" applyFont="1" applyFill="1" applyBorder="1">
      <alignment/>
      <protection/>
    </xf>
    <xf numFmtId="168" fontId="8" fillId="0" borderId="41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33" xfId="85" applyFont="1" applyFill="1" applyBorder="1">
      <alignment/>
      <protection/>
    </xf>
    <xf numFmtId="168" fontId="2" fillId="0" borderId="43" xfId="85" applyNumberFormat="1" applyFont="1" applyFill="1" applyBorder="1" applyAlignment="1">
      <alignment/>
      <protection/>
    </xf>
    <xf numFmtId="168" fontId="7" fillId="0" borderId="43" xfId="85" applyNumberFormat="1" applyFont="1" applyFill="1" applyBorder="1" applyAlignment="1">
      <alignment/>
      <protection/>
    </xf>
    <xf numFmtId="168" fontId="4" fillId="0" borderId="43" xfId="85" applyNumberFormat="1" applyFont="1" applyFill="1" applyBorder="1" applyAlignment="1">
      <alignment/>
      <protection/>
    </xf>
    <xf numFmtId="0" fontId="2" fillId="0" borderId="33" xfId="85" applyFont="1" applyFill="1" applyBorder="1">
      <alignment/>
      <protection/>
    </xf>
    <xf numFmtId="164" fontId="2" fillId="0" borderId="40" xfId="85" applyNumberFormat="1" applyFont="1" applyFill="1" applyBorder="1" applyAlignment="1">
      <alignment horizontal="center"/>
      <protection/>
    </xf>
    <xf numFmtId="0" fontId="2" fillId="0" borderId="32" xfId="85" applyFont="1" applyFill="1" applyBorder="1">
      <alignment/>
      <protection/>
    </xf>
    <xf numFmtId="0" fontId="2" fillId="0" borderId="39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31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168" fontId="2" fillId="0" borderId="41" xfId="85" applyNumberFormat="1" applyFont="1" applyFill="1" applyBorder="1" applyAlignment="1">
      <alignment/>
      <protection/>
    </xf>
    <xf numFmtId="4" fontId="2" fillId="0" borderId="43" xfId="85" applyNumberFormat="1" applyFont="1" applyFill="1" applyBorder="1" applyAlignment="1">
      <alignment/>
      <protection/>
    </xf>
    <xf numFmtId="168" fontId="2" fillId="0" borderId="41" xfId="85" applyNumberFormat="1" applyFont="1" applyFill="1" applyBorder="1" applyAlignment="1">
      <alignment/>
      <protection/>
    </xf>
    <xf numFmtId="4" fontId="2" fillId="0" borderId="43" xfId="85" applyNumberFormat="1" applyFont="1" applyFill="1" applyBorder="1" applyAlignment="1">
      <alignment/>
      <protection/>
    </xf>
    <xf numFmtId="166" fontId="25" fillId="0" borderId="43" xfId="86" applyNumberFormat="1" applyFont="1" applyBorder="1">
      <alignment/>
      <protection/>
    </xf>
    <xf numFmtId="0" fontId="25" fillId="0" borderId="30" xfId="86" applyFont="1" applyBorder="1">
      <alignment/>
      <protection/>
    </xf>
    <xf numFmtId="0" fontId="15" fillId="0" borderId="0" xfId="102">
      <alignment/>
      <protection/>
    </xf>
    <xf numFmtId="4" fontId="2" fillId="0" borderId="55" xfId="85" applyNumberFormat="1" applyFont="1" applyFill="1" applyBorder="1">
      <alignment/>
      <protection/>
    </xf>
    <xf numFmtId="4" fontId="2" fillId="0" borderId="41" xfId="85" applyNumberFormat="1" applyFont="1" applyFill="1" applyBorder="1">
      <alignment/>
      <protection/>
    </xf>
    <xf numFmtId="4" fontId="2" fillId="0" borderId="55" xfId="85" applyNumberFormat="1" applyFont="1" applyFill="1" applyBorder="1">
      <alignment/>
      <protection/>
    </xf>
    <xf numFmtId="4" fontId="7" fillId="0" borderId="55" xfId="85" applyNumberFormat="1" applyFont="1" applyFill="1" applyBorder="1">
      <alignment/>
      <protection/>
    </xf>
    <xf numFmtId="4" fontId="8" fillId="0" borderId="55" xfId="85" applyNumberFormat="1" applyFont="1" applyFill="1" applyBorder="1">
      <alignment/>
      <protection/>
    </xf>
    <xf numFmtId="164" fontId="2" fillId="0" borderId="28" xfId="85" applyNumberFormat="1" applyFont="1" applyFill="1" applyBorder="1" applyAlignment="1">
      <alignment horizontal="center"/>
      <protection/>
    </xf>
    <xf numFmtId="168" fontId="2" fillId="0" borderId="41" xfId="85" applyNumberFormat="1" applyFont="1" applyBorder="1" applyAlignment="1">
      <alignment/>
      <protection/>
    </xf>
    <xf numFmtId="0" fontId="15" fillId="0" borderId="0" xfId="103">
      <alignment/>
      <protection/>
    </xf>
    <xf numFmtId="4" fontId="4" fillId="0" borderId="41" xfId="85" applyNumberFormat="1" applyFont="1" applyFill="1" applyBorder="1" applyAlignment="1">
      <alignment/>
      <protection/>
    </xf>
    <xf numFmtId="4" fontId="7" fillId="0" borderId="41" xfId="85" applyNumberFormat="1" applyFont="1" applyFill="1" applyBorder="1" applyAlignment="1">
      <alignment/>
      <protection/>
    </xf>
    <xf numFmtId="4" fontId="2" fillId="0" borderId="41" xfId="85" applyNumberFormat="1" applyFont="1" applyFill="1" applyBorder="1" applyAlignment="1">
      <alignment/>
      <protection/>
    </xf>
    <xf numFmtId="4" fontId="4" fillId="0" borderId="42" xfId="85" applyNumberFormat="1" applyFont="1" applyFill="1" applyBorder="1" applyAlignment="1">
      <alignment/>
      <protection/>
    </xf>
    <xf numFmtId="0" fontId="1" fillId="0" borderId="57" xfId="86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43" xfId="86" applyNumberFormat="1" applyFont="1" applyBorder="1">
      <alignment/>
      <protection/>
    </xf>
    <xf numFmtId="0" fontId="15" fillId="0" borderId="0" xfId="104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30" xfId="85" applyNumberFormat="1" applyFont="1" applyFill="1" applyBorder="1" applyAlignment="1">
      <alignment horizontal="left" vertical="center" wrapText="1" indent="4"/>
      <protection/>
    </xf>
    <xf numFmtId="0" fontId="2" fillId="0" borderId="32" xfId="85" applyFont="1" applyFill="1" applyBorder="1" applyAlignment="1">
      <alignment horizontal="left" indent="1"/>
      <protection/>
    </xf>
    <xf numFmtId="4" fontId="2" fillId="0" borderId="38" xfId="85" applyNumberFormat="1" applyFont="1" applyBorder="1">
      <alignment/>
      <protection/>
    </xf>
    <xf numFmtId="168" fontId="4" fillId="0" borderId="57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168" fontId="4" fillId="0" borderId="46" xfId="85" applyNumberFormat="1" applyFont="1" applyFill="1" applyBorder="1">
      <alignment/>
      <protection/>
    </xf>
    <xf numFmtId="4" fontId="4" fillId="0" borderId="57" xfId="85" applyNumberFormat="1" applyFont="1" applyFill="1" applyBorder="1">
      <alignment/>
      <protection/>
    </xf>
    <xf numFmtId="0" fontId="4" fillId="0" borderId="31" xfId="85" applyFont="1" applyBorder="1">
      <alignment/>
      <protection/>
    </xf>
    <xf numFmtId="4" fontId="4" fillId="0" borderId="58" xfId="85" applyNumberFormat="1" applyFont="1" applyBorder="1">
      <alignment/>
      <protection/>
    </xf>
    <xf numFmtId="4" fontId="4" fillId="0" borderId="57" xfId="85" applyNumberFormat="1" applyFont="1" applyBorder="1">
      <alignment/>
      <protection/>
    </xf>
    <xf numFmtId="0" fontId="2" fillId="0" borderId="32" xfId="85" applyFont="1" applyFill="1" applyBorder="1" applyAlignment="1">
      <alignment horizontal="left" indent="4"/>
      <protection/>
    </xf>
    <xf numFmtId="4" fontId="4" fillId="0" borderId="0" xfId="85" applyNumberFormat="1" applyFont="1" applyFill="1" applyBorder="1">
      <alignment/>
      <protection/>
    </xf>
    <xf numFmtId="0" fontId="6" fillId="0" borderId="30" xfId="86" applyFont="1" applyBorder="1" applyAlignment="1">
      <alignment horizontal="center"/>
      <protection/>
    </xf>
    <xf numFmtId="2" fontId="25" fillId="0" borderId="55" xfId="86" applyNumberFormat="1" applyFont="1" applyFill="1" applyBorder="1">
      <alignment/>
      <protection/>
    </xf>
    <xf numFmtId="2" fontId="25" fillId="0" borderId="41" xfId="86" applyNumberFormat="1" applyFont="1" applyFill="1" applyBorder="1">
      <alignment/>
      <protection/>
    </xf>
    <xf numFmtId="166" fontId="25" fillId="0" borderId="43" xfId="86" applyNumberFormat="1" applyFont="1" applyFill="1" applyBorder="1">
      <alignment/>
      <protection/>
    </xf>
    <xf numFmtId="0" fontId="6" fillId="0" borderId="32" xfId="86" applyFont="1" applyBorder="1">
      <alignment/>
      <protection/>
    </xf>
    <xf numFmtId="2" fontId="1" fillId="0" borderId="41" xfId="86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166" fontId="27" fillId="0" borderId="56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2" fontId="27" fillId="0" borderId="43" xfId="86" applyNumberFormat="1" applyFont="1" applyBorder="1">
      <alignment/>
      <protection/>
    </xf>
    <xf numFmtId="2" fontId="27" fillId="0" borderId="36" xfId="86" applyNumberFormat="1" applyFont="1" applyBorder="1">
      <alignment/>
      <protection/>
    </xf>
    <xf numFmtId="166" fontId="27" fillId="0" borderId="43" xfId="86" applyNumberFormat="1" applyFont="1" applyBorder="1">
      <alignment/>
      <protection/>
    </xf>
    <xf numFmtId="2" fontId="27" fillId="0" borderId="41" xfId="86" applyNumberFormat="1" applyFont="1" applyBorder="1">
      <alignment/>
      <protection/>
    </xf>
    <xf numFmtId="2" fontId="27" fillId="0" borderId="55" xfId="86" applyNumberFormat="1" applyFont="1" applyBorder="1">
      <alignment/>
      <protection/>
    </xf>
    <xf numFmtId="166" fontId="25" fillId="0" borderId="55" xfId="86" applyNumberFormat="1" applyFont="1" applyBorder="1">
      <alignment/>
      <protection/>
    </xf>
    <xf numFmtId="0" fontId="6" fillId="0" borderId="30" xfId="86" applyFont="1" applyBorder="1">
      <alignment/>
      <protection/>
    </xf>
    <xf numFmtId="168" fontId="5" fillId="0" borderId="0" xfId="86" applyNumberFormat="1" applyFont="1">
      <alignment/>
      <protection/>
    </xf>
    <xf numFmtId="168" fontId="25" fillId="0" borderId="56" xfId="86" applyNumberFormat="1" applyFont="1" applyBorder="1" applyAlignment="1">
      <alignment/>
      <protection/>
    </xf>
    <xf numFmtId="168" fontId="25" fillId="0" borderId="0" xfId="86" applyNumberFormat="1" applyFont="1" applyBorder="1" applyAlignment="1">
      <alignment/>
      <protection/>
    </xf>
    <xf numFmtId="4" fontId="25" fillId="0" borderId="36" xfId="86" applyNumberFormat="1" applyFont="1" applyBorder="1" applyAlignment="1">
      <alignment/>
      <protection/>
    </xf>
    <xf numFmtId="4" fontId="25" fillId="0" borderId="43" xfId="86" applyNumberFormat="1" applyFont="1" applyBorder="1" applyAlignment="1">
      <alignment/>
      <protection/>
    </xf>
    <xf numFmtId="4" fontId="25" fillId="0" borderId="41" xfId="86" applyNumberFormat="1" applyFont="1" applyBorder="1" applyAlignment="1">
      <alignment/>
      <protection/>
    </xf>
    <xf numFmtId="4" fontId="25" fillId="0" borderId="55" xfId="86" applyNumberFormat="1" applyFont="1" applyBorder="1" applyAlignment="1">
      <alignment/>
      <protection/>
    </xf>
    <xf numFmtId="0" fontId="1" fillId="0" borderId="59" xfId="86" applyBorder="1">
      <alignment/>
      <protection/>
    </xf>
    <xf numFmtId="0" fontId="1" fillId="0" borderId="60" xfId="86" applyBorder="1">
      <alignment/>
      <protection/>
    </xf>
    <xf numFmtId="0" fontId="1" fillId="0" borderId="35" xfId="86" applyBorder="1">
      <alignment/>
      <protection/>
    </xf>
    <xf numFmtId="49" fontId="6" fillId="0" borderId="57" xfId="86" applyNumberFormat="1" applyFont="1" applyBorder="1" applyAlignment="1">
      <alignment horizontal="center"/>
      <protection/>
    </xf>
    <xf numFmtId="49" fontId="6" fillId="0" borderId="46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0" fontId="6" fillId="0" borderId="37" xfId="86" applyFont="1" applyBorder="1" applyAlignment="1">
      <alignment horizontal="center"/>
      <protection/>
    </xf>
    <xf numFmtId="0" fontId="6" fillId="0" borderId="43" xfId="86" applyFont="1" applyBorder="1" applyAlignment="1">
      <alignment horizontal="center"/>
      <protection/>
    </xf>
    <xf numFmtId="0" fontId="6" fillId="0" borderId="41" xfId="86" applyFont="1" applyBorder="1" applyAlignment="1">
      <alignment horizontal="center"/>
      <protection/>
    </xf>
    <xf numFmtId="0" fontId="6" fillId="0" borderId="55" xfId="86" applyFont="1" applyBorder="1" applyAlignment="1">
      <alignment horizontal="center"/>
      <protection/>
    </xf>
    <xf numFmtId="0" fontId="6" fillId="0" borderId="62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8" fillId="0" borderId="0" xfId="86" applyFont="1" applyFill="1" applyBorder="1">
      <alignment/>
      <protection/>
    </xf>
    <xf numFmtId="0" fontId="28" fillId="0" borderId="0" xfId="86" applyFont="1" applyFill="1">
      <alignment/>
      <protection/>
    </xf>
    <xf numFmtId="0" fontId="6" fillId="0" borderId="30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168" fontId="4" fillId="0" borderId="49" xfId="85" applyNumberFormat="1" applyFont="1" applyFill="1" applyBorder="1" applyAlignment="1">
      <alignment horizontal="center"/>
      <protection/>
    </xf>
    <xf numFmtId="4" fontId="6" fillId="0" borderId="36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 horizontal="right"/>
    </xf>
    <xf numFmtId="4" fontId="55" fillId="0" borderId="36" xfId="0" applyNumberFormat="1" applyFont="1" applyBorder="1" applyAlignment="1">
      <alignment horizontal="right"/>
    </xf>
    <xf numFmtId="166" fontId="55" fillId="0" borderId="0" xfId="0" applyNumberFormat="1" applyFont="1" applyAlignment="1">
      <alignment horizontal="right"/>
    </xf>
    <xf numFmtId="4" fontId="55" fillId="0" borderId="41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/>
    </xf>
    <xf numFmtId="171" fontId="55" fillId="0" borderId="41" xfId="0" applyNumberFormat="1" applyFont="1" applyBorder="1" applyAlignment="1">
      <alignment horizontal="right"/>
    </xf>
    <xf numFmtId="2" fontId="55" fillId="0" borderId="43" xfId="0" applyNumberFormat="1" applyFont="1" applyBorder="1" applyAlignment="1">
      <alignment horizontal="right"/>
    </xf>
    <xf numFmtId="168" fontId="4" fillId="0" borderId="49" xfId="85" applyNumberFormat="1" applyFont="1" applyBorder="1" applyAlignment="1">
      <alignment horizontal="center"/>
      <protection/>
    </xf>
    <xf numFmtId="168" fontId="4" fillId="0" borderId="42" xfId="85" applyNumberFormat="1" applyFont="1" applyBorder="1" applyAlignment="1">
      <alignment horizontal="center"/>
      <protection/>
    </xf>
    <xf numFmtId="4" fontId="55" fillId="0" borderId="36" xfId="0" applyNumberFormat="1" applyFont="1" applyFill="1" applyBorder="1" applyAlignment="1">
      <alignment horizontal="right"/>
    </xf>
    <xf numFmtId="4" fontId="55" fillId="0" borderId="41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4" fontId="6" fillId="0" borderId="41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66" fontId="27" fillId="0" borderId="43" xfId="86" applyNumberFormat="1" applyFont="1" applyBorder="1" applyAlignment="1">
      <alignment horizontal="center"/>
      <protection/>
    </xf>
    <xf numFmtId="0" fontId="2" fillId="0" borderId="0" xfId="85" applyFont="1" applyAlignment="1">
      <alignment horizontal="right"/>
      <protection/>
    </xf>
    <xf numFmtId="0" fontId="2" fillId="0" borderId="0" xfId="85" applyFont="1" applyBorder="1">
      <alignment/>
      <protection/>
    </xf>
    <xf numFmtId="168" fontId="11" fillId="0" borderId="0" xfId="86" applyNumberFormat="1" applyFont="1" applyFill="1" applyAlignment="1">
      <alignment horizontal="center"/>
      <protection/>
    </xf>
    <xf numFmtId="49" fontId="2" fillId="0" borderId="0" xfId="85" applyNumberFormat="1" applyFont="1">
      <alignment/>
      <protection/>
    </xf>
    <xf numFmtId="166" fontId="1" fillId="0" borderId="0" xfId="86" applyNumberFormat="1">
      <alignment/>
      <protection/>
    </xf>
    <xf numFmtId="168" fontId="9" fillId="0" borderId="0" xfId="85" applyNumberFormat="1" applyFont="1" applyFill="1">
      <alignment/>
      <protection/>
    </xf>
    <xf numFmtId="4" fontId="2" fillId="44" borderId="36" xfId="85" applyNumberFormat="1" applyFont="1" applyFill="1" applyBorder="1">
      <alignment/>
      <protection/>
    </xf>
    <xf numFmtId="168" fontId="2" fillId="44" borderId="43" xfId="85" applyNumberFormat="1" applyFont="1" applyFill="1" applyBorder="1">
      <alignment/>
      <protection/>
    </xf>
    <xf numFmtId="4" fontId="2" fillId="44" borderId="44" xfId="85" applyNumberFormat="1" applyFont="1" applyFill="1" applyBorder="1">
      <alignment/>
      <protection/>
    </xf>
    <xf numFmtId="168" fontId="2" fillId="44" borderId="41" xfId="85" applyNumberFormat="1" applyFont="1" applyFill="1" applyBorder="1">
      <alignment/>
      <protection/>
    </xf>
    <xf numFmtId="4" fontId="2" fillId="44" borderId="43" xfId="85" applyNumberFormat="1" applyFont="1" applyFill="1" applyBorder="1">
      <alignment/>
      <protection/>
    </xf>
    <xf numFmtId="1" fontId="1" fillId="0" borderId="0" xfId="86" applyNumberFormat="1">
      <alignment/>
      <protection/>
    </xf>
    <xf numFmtId="4" fontId="15" fillId="0" borderId="0" xfId="180" applyNumberFormat="1" applyBorder="1">
      <alignment horizontal="right" vertical="center"/>
    </xf>
    <xf numFmtId="3" fontId="15" fillId="0" borderId="0" xfId="180" applyNumberFormat="1" applyBorder="1">
      <alignment horizontal="right" vertical="center"/>
    </xf>
    <xf numFmtId="49" fontId="2" fillId="0" borderId="37" xfId="85" applyNumberFormat="1" applyFont="1" applyFill="1" applyBorder="1" applyAlignment="1">
      <alignment horizontal="center"/>
      <protection/>
    </xf>
    <xf numFmtId="166" fontId="55" fillId="0" borderId="0" xfId="0" applyNumberFormat="1" applyFont="1" applyFill="1" applyBorder="1" applyAlignment="1">
      <alignment horizontal="center"/>
    </xf>
    <xf numFmtId="4" fontId="10" fillId="0" borderId="0" xfId="85" applyNumberFormat="1" applyFont="1" applyFill="1">
      <alignment/>
      <protection/>
    </xf>
    <xf numFmtId="0" fontId="6" fillId="0" borderId="0" xfId="0" applyFont="1" applyFill="1" applyBorder="1" applyAlignment="1">
      <alignment horizontal="left"/>
    </xf>
    <xf numFmtId="171" fontId="6" fillId="0" borderId="41" xfId="0" applyNumberFormat="1" applyFont="1" applyFill="1" applyBorder="1" applyAlignment="1">
      <alignment/>
    </xf>
    <xf numFmtId="168" fontId="4" fillId="0" borderId="42" xfId="85" applyNumberFormat="1" applyFont="1" applyFill="1" applyBorder="1" applyAlignment="1">
      <alignment/>
      <protection/>
    </xf>
    <xf numFmtId="168" fontId="4" fillId="0" borderId="42" xfId="85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2" fontId="25" fillId="0" borderId="41" xfId="86" applyNumberFormat="1" applyFont="1" applyFill="1" applyBorder="1" applyAlignment="1">
      <alignment horizontal="center"/>
      <protection/>
    </xf>
    <xf numFmtId="166" fontId="25" fillId="0" borderId="43" xfId="86" applyNumberFormat="1" applyFont="1" applyBorder="1" applyAlignment="1">
      <alignment horizontal="center"/>
      <protection/>
    </xf>
    <xf numFmtId="2" fontId="25" fillId="0" borderId="41" xfId="86" applyNumberFormat="1" applyFont="1" applyBorder="1" applyAlignment="1">
      <alignment horizontal="center"/>
      <protection/>
    </xf>
    <xf numFmtId="2" fontId="25" fillId="0" borderId="36" xfId="86" applyNumberFormat="1" applyFont="1" applyBorder="1" applyAlignment="1">
      <alignment horizontal="center"/>
      <protection/>
    </xf>
    <xf numFmtId="2" fontId="25" fillId="0" borderId="43" xfId="86" applyNumberFormat="1" applyFont="1" applyBorder="1" applyAlignment="1">
      <alignment horizontal="center"/>
      <protection/>
    </xf>
    <xf numFmtId="168" fontId="5" fillId="0" borderId="0" xfId="86" applyNumberFormat="1" applyFont="1" applyAlignment="1">
      <alignment horizontal="center"/>
      <protection/>
    </xf>
    <xf numFmtId="166" fontId="25" fillId="0" borderId="56" xfId="86" applyNumberFormat="1" applyFont="1" applyBorder="1" applyAlignment="1">
      <alignment horizontal="center"/>
      <protection/>
    </xf>
    <xf numFmtId="166" fontId="6" fillId="0" borderId="0" xfId="0" applyNumberFormat="1" applyFont="1" applyFill="1" applyBorder="1" applyAlignment="1">
      <alignment horizontal="center"/>
    </xf>
    <xf numFmtId="171" fontId="6" fillId="0" borderId="41" xfId="0" applyNumberFormat="1" applyFont="1" applyFill="1" applyBorder="1" applyAlignment="1">
      <alignment horizontal="center"/>
    </xf>
    <xf numFmtId="171" fontId="55" fillId="0" borderId="41" xfId="0" applyNumberFormat="1" applyFont="1" applyFill="1" applyBorder="1" applyAlignment="1">
      <alignment/>
    </xf>
    <xf numFmtId="0" fontId="26" fillId="0" borderId="0" xfId="86" applyFont="1" applyFill="1">
      <alignment/>
      <protection/>
    </xf>
    <xf numFmtId="0" fontId="9" fillId="0" borderId="0" xfId="86" applyFont="1" applyFill="1">
      <alignment/>
      <protection/>
    </xf>
    <xf numFmtId="49" fontId="4" fillId="0" borderId="31" xfId="85" applyNumberFormat="1" applyFont="1" applyFill="1" applyBorder="1">
      <alignment/>
      <protection/>
    </xf>
    <xf numFmtId="49" fontId="2" fillId="0" borderId="30" xfId="85" applyNumberFormat="1" applyFont="1" applyFill="1" applyBorder="1">
      <alignment/>
      <protection/>
    </xf>
    <xf numFmtId="49" fontId="7" fillId="0" borderId="30" xfId="85" applyNumberFormat="1" applyFont="1" applyFill="1" applyBorder="1">
      <alignment/>
      <protection/>
    </xf>
    <xf numFmtId="49" fontId="8" fillId="0" borderId="30" xfId="85" applyNumberFormat="1" applyFont="1" applyFill="1" applyBorder="1">
      <alignment/>
      <protection/>
    </xf>
    <xf numFmtId="49" fontId="6" fillId="0" borderId="30" xfId="85" applyNumberFormat="1" applyFont="1" applyFill="1" applyBorder="1">
      <alignment/>
      <protection/>
    </xf>
    <xf numFmtId="49" fontId="27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2" fillId="0" borderId="30" xfId="85" applyNumberFormat="1" applyFont="1" applyFill="1" applyBorder="1" applyAlignment="1">
      <alignment horizontal="left"/>
      <protection/>
    </xf>
    <xf numFmtId="49" fontId="27" fillId="0" borderId="30" xfId="85" applyNumberFormat="1" applyFont="1" applyFill="1" applyBorder="1" applyAlignment="1">
      <alignment horizontal="left" vertical="center" wrapText="1"/>
      <protection/>
    </xf>
    <xf numFmtId="49" fontId="2" fillId="0" borderId="32" xfId="85" applyNumberFormat="1" applyFont="1" applyFill="1" applyBorder="1" applyAlignment="1">
      <alignment horizontal="left"/>
      <protection/>
    </xf>
    <xf numFmtId="49" fontId="4" fillId="0" borderId="30" xfId="85" applyNumberFormat="1" applyFont="1" applyFill="1" applyBorder="1">
      <alignment/>
      <protection/>
    </xf>
    <xf numFmtId="0" fontId="2" fillId="0" borderId="30" xfId="85" applyFont="1" applyFill="1" applyBorder="1" applyAlignment="1">
      <alignment horizontal="left"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2" fillId="0" borderId="30" xfId="85" applyNumberFormat="1" applyFont="1" applyFill="1" applyBorder="1" applyAlignment="1">
      <alignment horizontal="left"/>
      <protection/>
    </xf>
    <xf numFmtId="49" fontId="25" fillId="0" borderId="30" xfId="86" applyNumberFormat="1" applyFont="1" applyBorder="1">
      <alignment/>
      <protection/>
    </xf>
    <xf numFmtId="49" fontId="6" fillId="0" borderId="30" xfId="0" applyNumberFormat="1" applyFont="1" applyBorder="1" applyAlignment="1">
      <alignment/>
    </xf>
    <xf numFmtId="49" fontId="6" fillId="0" borderId="30" xfId="0" applyNumberFormat="1" applyFont="1" applyFill="1" applyBorder="1" applyAlignment="1">
      <alignment/>
    </xf>
    <xf numFmtId="49" fontId="25" fillId="0" borderId="30" xfId="86" applyNumberFormat="1" applyFont="1" applyFill="1" applyBorder="1">
      <alignment/>
      <protection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3" fillId="0" borderId="0" xfId="85" applyFont="1" applyAlignment="1">
      <alignment horizontal="left"/>
      <protection/>
    </xf>
    <xf numFmtId="0" fontId="2" fillId="0" borderId="66" xfId="85" applyFont="1" applyBorder="1" applyAlignment="1">
      <alignment horizontal="center"/>
      <protection/>
    </xf>
    <xf numFmtId="0" fontId="2" fillId="0" borderId="65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4" xfId="85" applyFont="1" applyBorder="1" applyAlignment="1">
      <alignment horizontal="center"/>
      <protection/>
    </xf>
    <xf numFmtId="0" fontId="3" fillId="0" borderId="0" xfId="85" applyFont="1" applyFill="1" applyAlignment="1">
      <alignment horizontal="left"/>
      <protection/>
    </xf>
    <xf numFmtId="0" fontId="2" fillId="0" borderId="64" xfId="85" applyFont="1" applyFill="1" applyBorder="1" applyAlignment="1">
      <alignment horizontal="center"/>
      <protection/>
    </xf>
    <xf numFmtId="0" fontId="2" fillId="0" borderId="65" xfId="85" applyFont="1" applyFill="1" applyBorder="1" applyAlignment="1">
      <alignment horizontal="center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43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9" xfId="86" applyFont="1" applyBorder="1" applyAlignment="1">
      <alignment horizontal="center"/>
      <protection/>
    </xf>
    <xf numFmtId="0" fontId="41" fillId="0" borderId="0" xfId="86" applyFont="1" applyFill="1" applyAlignment="1">
      <alignment/>
      <protection/>
    </xf>
    <xf numFmtId="0" fontId="6" fillId="0" borderId="64" xfId="86" applyFont="1" applyBorder="1" applyAlignment="1">
      <alignment horizontal="center"/>
      <protection/>
    </xf>
    <xf numFmtId="0" fontId="6" fillId="0" borderId="66" xfId="86" applyFont="1" applyBorder="1" applyAlignment="1">
      <alignment horizontal="center"/>
      <protection/>
    </xf>
    <xf numFmtId="0" fontId="6" fillId="0" borderId="65" xfId="86" applyFont="1" applyBorder="1" applyAlignment="1">
      <alignment horizontal="center"/>
      <protection/>
    </xf>
    <xf numFmtId="0" fontId="6" fillId="0" borderId="60" xfId="86" applyFont="1" applyBorder="1" applyAlignment="1">
      <alignment horizontal="center"/>
      <protection/>
    </xf>
    <xf numFmtId="0" fontId="6" fillId="0" borderId="57" xfId="86" applyFont="1" applyBorder="1" applyAlignment="1">
      <alignment horizontal="center"/>
      <protection/>
    </xf>
    <xf numFmtId="0" fontId="6" fillId="0" borderId="61" xfId="86" applyFont="1" applyBorder="1" applyAlignment="1">
      <alignment horizontal="center"/>
      <protection/>
    </xf>
  </cellXfs>
  <cellStyles count="1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2 2" xfId="87"/>
    <cellStyle name="Normální 2_List2" xfId="88"/>
    <cellStyle name="Normální 3" xfId="89"/>
    <cellStyle name="Normální 4" xfId="90"/>
    <cellStyle name="Normální 4 2" xfId="91"/>
    <cellStyle name="Normální 4_DP meziroč.srovnání" xfId="92"/>
    <cellStyle name="Normální 5" xfId="93"/>
    <cellStyle name="Normální 5 2" xfId="94"/>
    <cellStyle name="Normální 5_DP meziroč.srovnání" xfId="95"/>
    <cellStyle name="Normální 6" xfId="96"/>
    <cellStyle name="Normální 6 2" xfId="97"/>
    <cellStyle name="Normální 6_DP meziroč.srovnání" xfId="98"/>
    <cellStyle name="Normální 7" xfId="99"/>
    <cellStyle name="Normální 8" xfId="100"/>
    <cellStyle name="Normální 9" xfId="101"/>
    <cellStyle name="Normální_příjmy+výdaje SR leden-aktuální" xfId="102"/>
    <cellStyle name="Normální_příjmy+výdaje SR leden-aktuální_1" xfId="103"/>
    <cellStyle name="Normální_příjmy+výdaje SR leden-aktuální_2" xfId="104"/>
    <cellStyle name="Note" xfId="105"/>
    <cellStyle name="Output" xfId="106"/>
    <cellStyle name="Followed Hyperlink" xfId="107"/>
    <cellStyle name="Poznámka" xfId="108"/>
    <cellStyle name="Percent" xfId="109"/>
    <cellStyle name="Propojená buňka" xfId="110"/>
    <cellStyle name="SAPBEXaggData" xfId="111"/>
    <cellStyle name="SAPBEXaggData 2" xfId="112"/>
    <cellStyle name="SAPBEXaggData_příjmy+výdaje SR leden-aktuální" xfId="113"/>
    <cellStyle name="SAPBEXaggDataEmph" xfId="114"/>
    <cellStyle name="SAPBEXaggDataEmph 2" xfId="115"/>
    <cellStyle name="SAPBEXaggDataEmph_příjmy+výdaje SR leden-aktuální" xfId="116"/>
    <cellStyle name="SAPBEXaggItem" xfId="117"/>
    <cellStyle name="SAPBEXaggItem 2" xfId="118"/>
    <cellStyle name="SAPBEXaggItem_příjmy+výdaje SR leden-aktuální" xfId="119"/>
    <cellStyle name="SAPBEXaggItemX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nfo1" xfId="131"/>
    <cellStyle name="SAPBEXFilterInfo2" xfId="132"/>
    <cellStyle name="SAPBEXFilterInfoHlavicka" xfId="133"/>
    <cellStyle name="SAPBEXfilterItem" xfId="134"/>
    <cellStyle name="SAPBEXfilterText" xfId="135"/>
    <cellStyle name="SAPBEXformats" xfId="136"/>
    <cellStyle name="SAPBEXformats 2" xfId="137"/>
    <cellStyle name="SAPBEXformats_příjmy+výdaje SR leden-aktuální" xfId="138"/>
    <cellStyle name="SAPBEXheaderItem" xfId="139"/>
    <cellStyle name="SAPBEXheaderItem 2" xfId="140"/>
    <cellStyle name="SAPBEXheaderItem_příjmy+výdaje SR leden-aktuální" xfId="141"/>
    <cellStyle name="SAPBEXheaderText" xfId="142"/>
    <cellStyle name="SAPBEXHLevel0" xfId="143"/>
    <cellStyle name="SAPBEXHLevel0 2" xfId="144"/>
    <cellStyle name="SAPBEXHLevel0 3" xfId="145"/>
    <cellStyle name="SAPBEXHLevel0 4" xfId="146"/>
    <cellStyle name="SAPBEXHLevel0_List1" xfId="147"/>
    <cellStyle name="SAPBEXHLevel0X" xfId="148"/>
    <cellStyle name="SAPBEXHLevel0X 2" xfId="149"/>
    <cellStyle name="SAPBEXHLevel0X_List1" xfId="150"/>
    <cellStyle name="SAPBEXHLevel1" xfId="151"/>
    <cellStyle name="SAPBEXHLevel1 2" xfId="152"/>
    <cellStyle name="SAPBEXHLevel1 2 2" xfId="153"/>
    <cellStyle name="SAPBEXHLevel1 2_příjmy+výdaje SR leden-aktuální" xfId="154"/>
    <cellStyle name="SAPBEXHLevel1 3" xfId="155"/>
    <cellStyle name="SAPBEXHLevel1 4" xfId="156"/>
    <cellStyle name="SAPBEXHLevel1_01.02.2016" xfId="157"/>
    <cellStyle name="SAPBEXHLevel1X" xfId="158"/>
    <cellStyle name="SAPBEXHLevel2" xfId="159"/>
    <cellStyle name="SAPBEXHLevel2 2" xfId="160"/>
    <cellStyle name="SAPBEXHLevel2 2 2" xfId="161"/>
    <cellStyle name="SAPBEXHLevel2 2_příjmy+výdaje SR leden-aktuální" xfId="162"/>
    <cellStyle name="SAPBEXHLevel2 3" xfId="163"/>
    <cellStyle name="SAPBEXHLevel2 4" xfId="164"/>
    <cellStyle name="SAPBEXHLevel2_01.02.2016" xfId="165"/>
    <cellStyle name="SAPBEXHLevel2X" xfId="166"/>
    <cellStyle name="SAPBEXHLevel3" xfId="167"/>
    <cellStyle name="SAPBEXHLevel3X" xfId="168"/>
    <cellStyle name="SAPBEXchaText" xfId="169"/>
    <cellStyle name="SAPBEXchaText 2" xfId="170"/>
    <cellStyle name="SAPBEXchaText_příjmy+výdaje SR leden-aktuální" xfId="171"/>
    <cellStyle name="SAPBEXinputData" xfId="172"/>
    <cellStyle name="SAPBEXItemHeader" xfId="173"/>
    <cellStyle name="SAPBEXresData" xfId="174"/>
    <cellStyle name="SAPBEXresDataEmph" xfId="175"/>
    <cellStyle name="SAPBEXresItem" xfId="176"/>
    <cellStyle name="SAPBEXresItemX" xfId="177"/>
    <cellStyle name="SAPBEXstdData" xfId="178"/>
    <cellStyle name="SAPBEXstdData 2" xfId="179"/>
    <cellStyle name="SAPBEXstdData_příjmy+výdaje SR leden-aktuální" xfId="180"/>
    <cellStyle name="SAPBEXstdDataEmph" xfId="181"/>
    <cellStyle name="SAPBEXstdDataEmph 2" xfId="182"/>
    <cellStyle name="SAPBEXstdDataEmph_příjmy+výdaje SR leden-aktuální" xfId="183"/>
    <cellStyle name="SAPBEXstdItem" xfId="184"/>
    <cellStyle name="SAPBEXstdItem 2" xfId="185"/>
    <cellStyle name="SAPBEXstdItem_příjmy+výdaje SR leden-aktuální" xfId="186"/>
    <cellStyle name="SAPBEXstdItemX" xfId="187"/>
    <cellStyle name="SAPBEXtitle" xfId="188"/>
    <cellStyle name="SAPBEXunassignedItem" xfId="189"/>
    <cellStyle name="SAPBEXundefined" xfId="190"/>
    <cellStyle name="Sheet Title" xfId="191"/>
    <cellStyle name="Správně" xfId="192"/>
    <cellStyle name="Text upozornění" xfId="193"/>
    <cellStyle name="Title" xfId="194"/>
    <cellStyle name="Total" xfId="195"/>
    <cellStyle name="Vstup" xfId="196"/>
    <cellStyle name="Výpočet" xfId="197"/>
    <cellStyle name="Výstup" xfId="198"/>
    <cellStyle name="Vysvětlující text" xfId="199"/>
    <cellStyle name="Warning Text" xfId="200"/>
    <cellStyle name="Zvýraznění 1" xfId="201"/>
    <cellStyle name="Zvýraznění 2" xfId="202"/>
    <cellStyle name="Zvýraznění 3" xfId="203"/>
    <cellStyle name="Zvýraznění 4" xfId="204"/>
    <cellStyle name="Zvýraznění 5" xfId="205"/>
    <cellStyle name="Zvýraznění 6" xfId="2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05B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6"/>
  <sheetViews>
    <sheetView showGridLines="0" workbookViewId="0" topLeftCell="A1">
      <selection activeCell="C7" sqref="C7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9.7109375" style="0" customWidth="1"/>
    <col min="5" max="5" width="7.28125" style="0" customWidth="1"/>
    <col min="6" max="7" width="9.421875" style="0" customWidth="1"/>
    <col min="8" max="8" width="9.7109375" style="0" customWidth="1"/>
    <col min="9" max="9" width="7.140625" style="0" customWidth="1"/>
    <col min="10" max="11" width="9.421875" style="0" customWidth="1"/>
  </cols>
  <sheetData>
    <row r="5" spans="3:11" ht="13.5" thickBot="1">
      <c r="C5" s="142"/>
      <c r="D5" s="142"/>
      <c r="E5" s="142"/>
      <c r="F5" s="142"/>
      <c r="G5" s="142"/>
      <c r="H5" s="142"/>
      <c r="I5" s="142"/>
      <c r="J5" s="142"/>
      <c r="K5" s="143" t="s">
        <v>81</v>
      </c>
    </row>
    <row r="6" spans="1:11" ht="12.75">
      <c r="A6" s="164"/>
      <c r="B6" s="164"/>
      <c r="C6" s="144"/>
      <c r="D6" s="409">
        <v>2017</v>
      </c>
      <c r="E6" s="410"/>
      <c r="F6" s="409">
        <v>2018</v>
      </c>
      <c r="G6" s="411"/>
      <c r="H6" s="411"/>
      <c r="I6" s="411"/>
      <c r="J6" s="411"/>
      <c r="K6" s="410"/>
    </row>
    <row r="7" spans="3:15" ht="12.75">
      <c r="C7" s="145" t="s">
        <v>75</v>
      </c>
      <c r="D7" s="153" t="s">
        <v>1</v>
      </c>
      <c r="E7" s="146" t="s">
        <v>2</v>
      </c>
      <c r="F7" s="147" t="s">
        <v>67</v>
      </c>
      <c r="G7" s="170" t="s">
        <v>0</v>
      </c>
      <c r="H7" s="162" t="s">
        <v>79</v>
      </c>
      <c r="I7" s="155" t="s">
        <v>2</v>
      </c>
      <c r="J7" s="155" t="s">
        <v>82</v>
      </c>
      <c r="K7" s="158" t="s">
        <v>4</v>
      </c>
      <c r="M7" s="371"/>
      <c r="N7" s="164"/>
      <c r="O7" s="164"/>
    </row>
    <row r="8" spans="3:11" ht="13.5" thickBot="1">
      <c r="C8" s="145"/>
      <c r="D8" s="147" t="s">
        <v>70</v>
      </c>
      <c r="E8" s="146" t="s">
        <v>5</v>
      </c>
      <c r="F8" s="147" t="s">
        <v>68</v>
      </c>
      <c r="G8" s="170" t="s">
        <v>3</v>
      </c>
      <c r="H8" s="162" t="s">
        <v>70</v>
      </c>
      <c r="I8" s="156" t="s">
        <v>5</v>
      </c>
      <c r="J8" s="161" t="s">
        <v>130</v>
      </c>
      <c r="K8" s="159" t="s">
        <v>131</v>
      </c>
    </row>
    <row r="9" spans="3:11" ht="13.5" thickBot="1">
      <c r="C9" s="148"/>
      <c r="D9" s="165">
        <v>1</v>
      </c>
      <c r="E9" s="166">
        <v>2</v>
      </c>
      <c r="F9" s="43" t="s">
        <v>83</v>
      </c>
      <c r="G9" s="43" t="s">
        <v>84</v>
      </c>
      <c r="H9" s="43" t="s">
        <v>85</v>
      </c>
      <c r="I9" s="167" t="s">
        <v>86</v>
      </c>
      <c r="J9" s="167" t="s">
        <v>87</v>
      </c>
      <c r="K9" s="168" t="s">
        <v>99</v>
      </c>
    </row>
    <row r="10" spans="3:11" ht="12.75">
      <c r="C10" s="145"/>
      <c r="D10" s="147"/>
      <c r="E10" s="146"/>
      <c r="F10" s="147"/>
      <c r="G10" s="156"/>
      <c r="H10" s="162"/>
      <c r="I10" s="156"/>
      <c r="J10" s="156"/>
      <c r="K10" s="158"/>
    </row>
    <row r="11" spans="3:11" ht="13.5">
      <c r="C11" s="149" t="s">
        <v>76</v>
      </c>
      <c r="D11" s="339">
        <v>106.17041216583999</v>
      </c>
      <c r="E11" s="340">
        <v>8.498582294813867</v>
      </c>
      <c r="F11" s="339">
        <v>1314.497641409</v>
      </c>
      <c r="G11" s="341">
        <v>1314.497641409</v>
      </c>
      <c r="H11" s="342">
        <v>132.14524722512002</v>
      </c>
      <c r="I11" s="343">
        <v>10.05290865972757</v>
      </c>
      <c r="J11" s="343">
        <v>124.465229558219</v>
      </c>
      <c r="K11" s="344">
        <v>25.974835059280025</v>
      </c>
    </row>
    <row r="12" spans="3:11" ht="13.5">
      <c r="C12" s="149" t="s">
        <v>77</v>
      </c>
      <c r="D12" s="339">
        <v>97.07032916348</v>
      </c>
      <c r="E12" s="340">
        <v>7.414068765461204</v>
      </c>
      <c r="F12" s="339">
        <v>1364.497641409</v>
      </c>
      <c r="G12" s="341">
        <v>1364.497641409</v>
      </c>
      <c r="H12" s="342">
        <v>105.69176683613</v>
      </c>
      <c r="I12" s="343">
        <v>7.745837268504998</v>
      </c>
      <c r="J12" s="343">
        <v>108.8816405043093</v>
      </c>
      <c r="K12" s="344">
        <v>8.621437672650003</v>
      </c>
    </row>
    <row r="13" spans="3:14" ht="13.5">
      <c r="C13" s="149" t="s">
        <v>78</v>
      </c>
      <c r="D13" s="339">
        <v>9.100083002359995</v>
      </c>
      <c r="E13" s="369" t="s">
        <v>121</v>
      </c>
      <c r="F13" s="347">
        <v>-50</v>
      </c>
      <c r="G13" s="348">
        <v>-50</v>
      </c>
      <c r="H13" s="349">
        <v>26.453480388990016</v>
      </c>
      <c r="I13" s="385" t="s">
        <v>121</v>
      </c>
      <c r="J13" s="386">
        <v>290.6949352234439</v>
      </c>
      <c r="K13" s="344">
        <v>17.35339738663002</v>
      </c>
      <c r="M13" s="375"/>
      <c r="N13" s="375"/>
    </row>
    <row r="14" spans="3:11" ht="16.5" customHeight="1">
      <c r="C14" s="334" t="s">
        <v>128</v>
      </c>
      <c r="D14" s="337">
        <v>2.853762337049994</v>
      </c>
      <c r="E14" s="384" t="s">
        <v>121</v>
      </c>
      <c r="F14" s="350">
        <v>-50</v>
      </c>
      <c r="G14" s="351">
        <v>-50</v>
      </c>
      <c r="H14" s="352">
        <v>4.9783276137900145</v>
      </c>
      <c r="I14" s="385" t="s">
        <v>121</v>
      </c>
      <c r="J14" s="372">
        <v>174.4478700681234</v>
      </c>
      <c r="K14" s="338">
        <v>2.1245652767400207</v>
      </c>
    </row>
    <row r="15" spans="3:11" ht="6.75" customHeight="1" thickBot="1">
      <c r="C15" s="150"/>
      <c r="D15" s="154"/>
      <c r="E15" s="151"/>
      <c r="F15" s="152"/>
      <c r="G15" s="157"/>
      <c r="H15" s="163"/>
      <c r="I15" s="157"/>
      <c r="J15" s="157"/>
      <c r="K15" s="160"/>
    </row>
    <row r="16" ht="12.75">
      <c r="C16" s="335" t="s">
        <v>140</v>
      </c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6"/>
  <sheetViews>
    <sheetView showGridLines="0" workbookViewId="0" topLeftCell="A52">
      <selection activeCell="D57" sqref="D57:K89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4" width="10.00390625" style="1" bestFit="1" customWidth="1"/>
    <col min="5" max="6" width="9.8515625" style="1" customWidth="1"/>
    <col min="7" max="7" width="9.8515625" style="39" customWidth="1"/>
    <col min="8" max="8" width="10.00390625" style="1" bestFit="1" customWidth="1"/>
    <col min="9" max="11" width="9.8515625" style="1" customWidth="1"/>
    <col min="12" max="12" width="18.7109375" style="1" customWidth="1"/>
    <col min="13" max="13" width="15.421875" style="1" customWidth="1"/>
    <col min="14" max="14" width="10.00390625" style="1" bestFit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412" t="s">
        <v>72</v>
      </c>
      <c r="C2" s="412"/>
      <c r="D2" s="412"/>
      <c r="E2" s="412"/>
      <c r="F2" s="412"/>
      <c r="G2" s="412"/>
      <c r="H2" s="412"/>
    </row>
    <row r="3" spans="3:11" ht="13.5" thickBot="1">
      <c r="C3" s="128" t="s">
        <v>73</v>
      </c>
      <c r="G3" s="38"/>
      <c r="I3" s="2"/>
      <c r="J3" s="2"/>
      <c r="K3" s="2" t="s">
        <v>81</v>
      </c>
    </row>
    <row r="4" spans="2:11" ht="12.75">
      <c r="B4" s="30"/>
      <c r="C4" s="44"/>
      <c r="D4" s="413">
        <v>2017</v>
      </c>
      <c r="E4" s="414"/>
      <c r="F4" s="413">
        <v>2018</v>
      </c>
      <c r="G4" s="413"/>
      <c r="H4" s="413"/>
      <c r="I4" s="413"/>
      <c r="J4" s="413"/>
      <c r="K4" s="414"/>
    </row>
    <row r="5" spans="2:11" ht="12.75">
      <c r="B5" s="31"/>
      <c r="C5" s="45"/>
      <c r="D5" s="94" t="s">
        <v>1</v>
      </c>
      <c r="E5" s="48" t="s">
        <v>2</v>
      </c>
      <c r="F5" s="4" t="s">
        <v>67</v>
      </c>
      <c r="G5" s="41" t="s">
        <v>0</v>
      </c>
      <c r="H5" s="5" t="s">
        <v>1</v>
      </c>
      <c r="I5" s="5" t="s">
        <v>2</v>
      </c>
      <c r="J5" s="5" t="s">
        <v>80</v>
      </c>
      <c r="K5" s="48" t="s">
        <v>4</v>
      </c>
    </row>
    <row r="6" spans="2:11" ht="13.5" customHeight="1" thickBot="1">
      <c r="B6" s="32"/>
      <c r="C6" s="58"/>
      <c r="D6" s="95" t="s">
        <v>70</v>
      </c>
      <c r="E6" s="89" t="s">
        <v>5</v>
      </c>
      <c r="F6" s="47" t="s">
        <v>68</v>
      </c>
      <c r="G6" s="42" t="s">
        <v>3</v>
      </c>
      <c r="H6" s="7" t="s">
        <v>70</v>
      </c>
      <c r="I6" s="8" t="s">
        <v>5</v>
      </c>
      <c r="J6" s="8" t="s">
        <v>126</v>
      </c>
      <c r="K6" s="49" t="s">
        <v>127</v>
      </c>
    </row>
    <row r="7" spans="2:11" ht="13.5" customHeight="1" thickBot="1">
      <c r="B7" s="134"/>
      <c r="C7" s="46"/>
      <c r="D7" s="165">
        <v>1</v>
      </c>
      <c r="E7" s="166">
        <v>2</v>
      </c>
      <c r="F7" s="43" t="s">
        <v>83</v>
      </c>
      <c r="G7" s="43" t="s">
        <v>84</v>
      </c>
      <c r="H7" s="43" t="s">
        <v>85</v>
      </c>
      <c r="I7" s="167" t="s">
        <v>86</v>
      </c>
      <c r="J7" s="167" t="s">
        <v>87</v>
      </c>
      <c r="K7" s="168" t="s">
        <v>88</v>
      </c>
    </row>
    <row r="8" spans="2:14" ht="20.25" customHeight="1">
      <c r="B8" s="9" t="s">
        <v>6</v>
      </c>
      <c r="C8" s="90"/>
      <c r="D8" s="97"/>
      <c r="E8" s="101"/>
      <c r="F8" s="60"/>
      <c r="G8" s="61"/>
      <c r="H8" s="61"/>
      <c r="I8" s="50"/>
      <c r="J8" s="50"/>
      <c r="K8" s="59"/>
      <c r="M8" s="39"/>
      <c r="N8" s="39"/>
    </row>
    <row r="9" spans="2:11" ht="12.75">
      <c r="B9" s="11" t="s">
        <v>7</v>
      </c>
      <c r="C9" s="72"/>
      <c r="D9" s="65"/>
      <c r="E9" s="73"/>
      <c r="F9" s="63"/>
      <c r="G9" s="64"/>
      <c r="H9" s="65"/>
      <c r="I9" s="51"/>
      <c r="J9" s="51"/>
      <c r="K9" s="85"/>
    </row>
    <row r="10" spans="2:14" ht="18" customHeight="1">
      <c r="B10" s="12" t="s">
        <v>8</v>
      </c>
      <c r="C10" s="77"/>
      <c r="D10" s="79"/>
      <c r="E10" s="102"/>
      <c r="F10" s="67"/>
      <c r="G10" s="68"/>
      <c r="H10" s="68"/>
      <c r="I10" s="52"/>
      <c r="J10" s="52"/>
      <c r="K10" s="66"/>
      <c r="M10" s="39"/>
      <c r="N10" s="39"/>
    </row>
    <row r="11" spans="2:14" ht="18" customHeight="1">
      <c r="B11" s="13" t="s">
        <v>9</v>
      </c>
      <c r="C11" s="91"/>
      <c r="D11" s="98"/>
      <c r="E11" s="103"/>
      <c r="F11" s="69"/>
      <c r="G11" s="70"/>
      <c r="H11" s="70"/>
      <c r="I11" s="53"/>
      <c r="J11" s="53"/>
      <c r="K11" s="86"/>
      <c r="M11" s="39"/>
      <c r="N11" s="39"/>
    </row>
    <row r="12" spans="2:11" ht="12.75">
      <c r="B12" s="11" t="s">
        <v>10</v>
      </c>
      <c r="C12" s="72"/>
      <c r="D12" s="65"/>
      <c r="E12" s="73"/>
      <c r="F12" s="63"/>
      <c r="G12" s="64"/>
      <c r="H12" s="71"/>
      <c r="I12" s="54"/>
      <c r="J12" s="54"/>
      <c r="K12" s="62"/>
    </row>
    <row r="13" spans="2:14" ht="12.75">
      <c r="B13" s="11" t="s">
        <v>11</v>
      </c>
      <c r="C13" s="72"/>
      <c r="D13" s="65"/>
      <c r="E13" s="104"/>
      <c r="F13" s="63"/>
      <c r="G13" s="64"/>
      <c r="H13" s="65"/>
      <c r="I13" s="54"/>
      <c r="J13" s="54"/>
      <c r="K13" s="62"/>
      <c r="M13" s="39"/>
      <c r="N13" s="39"/>
    </row>
    <row r="14" spans="2:14" ht="12.75">
      <c r="B14" s="14" t="s">
        <v>12</v>
      </c>
      <c r="C14" s="72"/>
      <c r="D14" s="65"/>
      <c r="E14" s="104"/>
      <c r="F14" s="63"/>
      <c r="G14" s="64"/>
      <c r="H14" s="64"/>
      <c r="I14" s="54"/>
      <c r="J14" s="54"/>
      <c r="K14" s="62"/>
      <c r="M14" s="39"/>
      <c r="N14" s="39"/>
    </row>
    <row r="15" spans="2:14" ht="12.75">
      <c r="B15" s="15" t="s">
        <v>13</v>
      </c>
      <c r="C15" s="72"/>
      <c r="D15" s="65"/>
      <c r="E15" s="104"/>
      <c r="F15" s="63"/>
      <c r="G15" s="64"/>
      <c r="H15" s="63"/>
      <c r="I15" s="54"/>
      <c r="J15" s="54"/>
      <c r="K15" s="62"/>
      <c r="M15" s="39"/>
      <c r="N15" s="39"/>
    </row>
    <row r="16" spans="2:13" ht="12.75">
      <c r="B16" s="16" t="s">
        <v>14</v>
      </c>
      <c r="C16" s="72"/>
      <c r="D16" s="65"/>
      <c r="E16" s="104"/>
      <c r="F16" s="63"/>
      <c r="G16" s="64"/>
      <c r="H16" s="63"/>
      <c r="I16" s="54"/>
      <c r="J16" s="54"/>
      <c r="K16" s="62"/>
      <c r="M16" s="190"/>
    </row>
    <row r="17" spans="2:14" ht="12.75">
      <c r="B17" s="17" t="s">
        <v>15</v>
      </c>
      <c r="C17" s="72"/>
      <c r="D17" s="65"/>
      <c r="E17" s="104"/>
      <c r="F17" s="63"/>
      <c r="G17" s="64"/>
      <c r="H17" s="64"/>
      <c r="I17" s="54"/>
      <c r="J17" s="54"/>
      <c r="K17" s="62"/>
      <c r="N17" s="100"/>
    </row>
    <row r="18" spans="2:11" ht="12.75">
      <c r="B18" s="11" t="s">
        <v>16</v>
      </c>
      <c r="C18" s="72"/>
      <c r="D18" s="65"/>
      <c r="E18" s="104"/>
      <c r="F18" s="63"/>
      <c r="G18" s="64"/>
      <c r="H18" s="64"/>
      <c r="I18" s="54"/>
      <c r="J18" s="54"/>
      <c r="K18" s="62"/>
    </row>
    <row r="19" spans="2:14" ht="12.75">
      <c r="B19" s="11" t="s">
        <v>17</v>
      </c>
      <c r="C19" s="72"/>
      <c r="D19" s="65"/>
      <c r="E19" s="104"/>
      <c r="F19" s="63"/>
      <c r="G19" s="64"/>
      <c r="H19" s="64"/>
      <c r="I19" s="54"/>
      <c r="J19" s="54"/>
      <c r="K19" s="62"/>
      <c r="M19" s="39"/>
      <c r="N19" s="39"/>
    </row>
    <row r="20" spans="2:14" ht="12.75">
      <c r="B20" s="11" t="s">
        <v>18</v>
      </c>
      <c r="C20" s="72"/>
      <c r="D20" s="65"/>
      <c r="E20" s="104"/>
      <c r="F20" s="63"/>
      <c r="G20" s="64"/>
      <c r="H20" s="64"/>
      <c r="I20" s="54"/>
      <c r="J20" s="54"/>
      <c r="K20" s="62"/>
      <c r="M20" s="39"/>
      <c r="N20" s="39"/>
    </row>
    <row r="21" spans="2:14" ht="12.75">
      <c r="B21" s="18" t="s">
        <v>19</v>
      </c>
      <c r="C21" s="72"/>
      <c r="D21" s="65"/>
      <c r="E21" s="104"/>
      <c r="F21" s="63"/>
      <c r="G21" s="64"/>
      <c r="H21" s="64"/>
      <c r="I21" s="54"/>
      <c r="J21" s="54"/>
      <c r="K21" s="62"/>
      <c r="M21" s="39"/>
      <c r="N21" s="39"/>
    </row>
    <row r="22" spans="2:11" ht="12.75">
      <c r="B22" s="18" t="s">
        <v>20</v>
      </c>
      <c r="C22" s="72"/>
      <c r="D22" s="65"/>
      <c r="E22" s="104"/>
      <c r="F22" s="63"/>
      <c r="G22" s="64"/>
      <c r="H22" s="64"/>
      <c r="I22" s="54"/>
      <c r="J22" s="54"/>
      <c r="K22" s="62"/>
    </row>
    <row r="23" spans="2:11" ht="12.75" hidden="1">
      <c r="B23" s="19" t="s">
        <v>21</v>
      </c>
      <c r="C23" s="72"/>
      <c r="D23" s="65"/>
      <c r="E23" s="104"/>
      <c r="F23" s="63"/>
      <c r="G23" s="64"/>
      <c r="H23" s="64"/>
      <c r="I23" s="54"/>
      <c r="J23" s="54"/>
      <c r="K23" s="62"/>
    </row>
    <row r="24" spans="2:11" ht="12.75">
      <c r="B24" s="11" t="s">
        <v>22</v>
      </c>
      <c r="C24" s="72"/>
      <c r="D24" s="65"/>
      <c r="E24" s="104"/>
      <c r="F24" s="63"/>
      <c r="G24" s="64"/>
      <c r="H24" s="64"/>
      <c r="I24" s="54"/>
      <c r="J24" s="54"/>
      <c r="K24" s="62"/>
    </row>
    <row r="25" spans="2:11" ht="12.75">
      <c r="B25" s="11" t="s">
        <v>23</v>
      </c>
      <c r="C25" s="72"/>
      <c r="D25" s="65"/>
      <c r="E25" s="104"/>
      <c r="F25" s="63"/>
      <c r="G25" s="64"/>
      <c r="H25" s="64"/>
      <c r="I25" s="54"/>
      <c r="J25" s="54"/>
      <c r="K25" s="62"/>
    </row>
    <row r="26" spans="2:11" ht="12.75">
      <c r="B26" s="18" t="s">
        <v>24</v>
      </c>
      <c r="C26" s="72"/>
      <c r="D26" s="65"/>
      <c r="E26" s="104"/>
      <c r="F26" s="63"/>
      <c r="G26" s="64"/>
      <c r="H26" s="64"/>
      <c r="I26" s="54"/>
      <c r="J26" s="54"/>
      <c r="K26" s="62"/>
    </row>
    <row r="27" spans="2:11" ht="12.75">
      <c r="B27" s="18" t="s">
        <v>105</v>
      </c>
      <c r="C27" s="72"/>
      <c r="D27" s="65"/>
      <c r="E27" s="104"/>
      <c r="F27" s="63"/>
      <c r="G27" s="64"/>
      <c r="H27" s="64"/>
      <c r="I27" s="54"/>
      <c r="J27" s="54"/>
      <c r="K27" s="62"/>
    </row>
    <row r="28" spans="2:11" ht="12.75">
      <c r="B28" s="19" t="s">
        <v>100</v>
      </c>
      <c r="C28" s="72"/>
      <c r="D28" s="65"/>
      <c r="E28" s="104"/>
      <c r="F28" s="63"/>
      <c r="G28" s="64"/>
      <c r="H28" s="64"/>
      <c r="I28" s="54"/>
      <c r="J28" s="54"/>
      <c r="K28" s="62"/>
    </row>
    <row r="29" spans="2:11" ht="12.75">
      <c r="B29" s="19" t="s">
        <v>25</v>
      </c>
      <c r="C29" s="72"/>
      <c r="D29" s="65"/>
      <c r="E29" s="104"/>
      <c r="F29" s="63"/>
      <c r="G29" s="64"/>
      <c r="H29" s="64"/>
      <c r="I29" s="54"/>
      <c r="J29" s="54"/>
      <c r="K29" s="62"/>
    </row>
    <row r="30" spans="2:11" ht="12.75">
      <c r="B30" s="20" t="s">
        <v>122</v>
      </c>
      <c r="C30" s="72"/>
      <c r="D30" s="65"/>
      <c r="E30" s="125"/>
      <c r="F30" s="63"/>
      <c r="G30" s="64"/>
      <c r="H30" s="64"/>
      <c r="I30" s="54"/>
      <c r="J30" s="260"/>
      <c r="K30" s="62"/>
    </row>
    <row r="31" spans="2:11" ht="12.75">
      <c r="B31" s="11" t="s">
        <v>123</v>
      </c>
      <c r="C31" s="72"/>
      <c r="D31" s="65"/>
      <c r="E31" s="104"/>
      <c r="F31" s="63"/>
      <c r="G31" s="71"/>
      <c r="H31" s="71"/>
      <c r="I31" s="54"/>
      <c r="J31" s="54"/>
      <c r="K31" s="62"/>
    </row>
    <row r="32" spans="2:14" s="21" customFormat="1" ht="18" customHeight="1">
      <c r="B32" s="13" t="s">
        <v>26</v>
      </c>
      <c r="C32" s="96"/>
      <c r="D32" s="76"/>
      <c r="E32" s="105"/>
      <c r="F32" s="74"/>
      <c r="G32" s="75"/>
      <c r="H32" s="76"/>
      <c r="I32" s="53"/>
      <c r="J32" s="53"/>
      <c r="K32" s="86"/>
      <c r="M32" s="39"/>
      <c r="N32" s="141"/>
    </row>
    <row r="33" spans="2:14" ht="12.75">
      <c r="B33" s="11" t="s">
        <v>27</v>
      </c>
      <c r="C33" s="72"/>
      <c r="D33" s="65"/>
      <c r="E33" s="104"/>
      <c r="F33" s="33"/>
      <c r="G33" s="71"/>
      <c r="H33" s="65"/>
      <c r="I33" s="54"/>
      <c r="J33" s="54"/>
      <c r="K33" s="62"/>
      <c r="M33" s="39"/>
      <c r="N33" s="39"/>
    </row>
    <row r="34" spans="2:14" ht="18" customHeight="1">
      <c r="B34" s="22" t="s">
        <v>28</v>
      </c>
      <c r="C34" s="77"/>
      <c r="D34" s="79"/>
      <c r="E34" s="102"/>
      <c r="F34" s="67"/>
      <c r="G34" s="78"/>
      <c r="H34" s="79"/>
      <c r="I34" s="52"/>
      <c r="J34" s="52"/>
      <c r="K34" s="66"/>
      <c r="M34" s="39"/>
      <c r="N34" s="39"/>
    </row>
    <row r="35" spans="2:11" ht="12.75">
      <c r="B35" s="11" t="s">
        <v>10</v>
      </c>
      <c r="C35" s="72"/>
      <c r="D35" s="65"/>
      <c r="E35" s="73"/>
      <c r="F35" s="63"/>
      <c r="G35" s="64"/>
      <c r="H35" s="65"/>
      <c r="I35" s="54"/>
      <c r="J35" s="54"/>
      <c r="K35" s="62"/>
    </row>
    <row r="36" spans="2:14" ht="12.75">
      <c r="B36" s="23" t="s">
        <v>29</v>
      </c>
      <c r="C36" s="92"/>
      <c r="D36" s="99"/>
      <c r="E36" s="106"/>
      <c r="F36" s="80"/>
      <c r="G36" s="81"/>
      <c r="H36" s="81"/>
      <c r="I36" s="55"/>
      <c r="J36" s="55"/>
      <c r="K36" s="87"/>
      <c r="M36" s="39"/>
      <c r="N36" s="39"/>
    </row>
    <row r="37" spans="2:14" ht="12.75">
      <c r="B37" s="24" t="s">
        <v>129</v>
      </c>
      <c r="C37" s="92"/>
      <c r="D37" s="99"/>
      <c r="E37" s="106"/>
      <c r="F37" s="80"/>
      <c r="G37" s="81"/>
      <c r="H37" s="82"/>
      <c r="I37" s="55"/>
      <c r="J37" s="55"/>
      <c r="K37" s="87"/>
      <c r="M37" s="127"/>
      <c r="N37" s="39"/>
    </row>
    <row r="38" spans="2:13" ht="12.75" hidden="1">
      <c r="B38" s="25" t="s">
        <v>30</v>
      </c>
      <c r="C38" s="92"/>
      <c r="D38" s="80"/>
      <c r="E38" s="106"/>
      <c r="F38" s="80"/>
      <c r="G38" s="81"/>
      <c r="H38" s="81"/>
      <c r="I38" s="55"/>
      <c r="J38" s="55"/>
      <c r="K38" s="87"/>
      <c r="M38" s="127"/>
    </row>
    <row r="39" spans="2:11" ht="12.75">
      <c r="B39" s="25" t="s">
        <v>31</v>
      </c>
      <c r="C39" s="92"/>
      <c r="D39" s="80"/>
      <c r="E39" s="106"/>
      <c r="F39" s="80"/>
      <c r="G39" s="81"/>
      <c r="H39" s="81"/>
      <c r="I39" s="55"/>
      <c r="J39" s="55"/>
      <c r="K39" s="87"/>
    </row>
    <row r="40" spans="2:11" ht="12.75" hidden="1">
      <c r="B40" s="25" t="s">
        <v>32</v>
      </c>
      <c r="C40" s="92"/>
      <c r="D40" s="80"/>
      <c r="E40" s="106"/>
      <c r="F40" s="80"/>
      <c r="G40" s="82"/>
      <c r="H40" s="82"/>
      <c r="I40" s="55"/>
      <c r="J40" s="55"/>
      <c r="K40" s="87"/>
    </row>
    <row r="41" spans="2:11" ht="12.75">
      <c r="B41" s="274" t="s">
        <v>120</v>
      </c>
      <c r="C41" s="92"/>
      <c r="D41" s="80"/>
      <c r="E41" s="106"/>
      <c r="F41" s="80"/>
      <c r="G41" s="82"/>
      <c r="H41" s="82"/>
      <c r="I41" s="55"/>
      <c r="J41" s="55"/>
      <c r="K41" s="87"/>
    </row>
    <row r="42" spans="2:11" ht="12.75">
      <c r="B42" s="24" t="s">
        <v>33</v>
      </c>
      <c r="C42" s="92"/>
      <c r="D42" s="80"/>
      <c r="E42" s="106"/>
      <c r="F42" s="80"/>
      <c r="G42" s="81"/>
      <c r="H42" s="81"/>
      <c r="I42" s="55"/>
      <c r="J42" s="55"/>
      <c r="K42" s="87"/>
    </row>
    <row r="43" spans="2:14" ht="12.75">
      <c r="B43" s="24" t="s">
        <v>34</v>
      </c>
      <c r="C43" s="92"/>
      <c r="D43" s="80"/>
      <c r="E43" s="106"/>
      <c r="F43" s="80"/>
      <c r="G43" s="81"/>
      <c r="H43" s="81"/>
      <c r="I43" s="55"/>
      <c r="J43" s="55"/>
      <c r="K43" s="87"/>
      <c r="M43" s="39"/>
      <c r="N43" s="39"/>
    </row>
    <row r="44" spans="2:11" ht="13.5" thickBot="1">
      <c r="B44" s="275" t="s">
        <v>35</v>
      </c>
      <c r="C44" s="93"/>
      <c r="D44" s="83"/>
      <c r="E44" s="107"/>
      <c r="F44" s="83"/>
      <c r="G44" s="276"/>
      <c r="H44" s="276"/>
      <c r="I44" s="56"/>
      <c r="J44" s="56"/>
      <c r="K44" s="88"/>
    </row>
    <row r="45" spans="2:11" ht="12.75" hidden="1">
      <c r="B45" s="24" t="s">
        <v>36</v>
      </c>
      <c r="C45" s="92">
        <v>0.003</v>
      </c>
      <c r="D45" s="80"/>
      <c r="E45" s="106"/>
      <c r="F45" s="80"/>
      <c r="G45" s="81"/>
      <c r="H45" s="81"/>
      <c r="I45" s="55"/>
      <c r="J45" s="55"/>
      <c r="K45" s="87"/>
    </row>
    <row r="46" spans="2:11" ht="12.75" hidden="1">
      <c r="B46" s="25" t="s">
        <v>37</v>
      </c>
      <c r="C46" s="92">
        <v>0.16172999999999998</v>
      </c>
      <c r="D46" s="80"/>
      <c r="E46" s="106"/>
      <c r="F46" s="80"/>
      <c r="G46" s="81"/>
      <c r="H46" s="81"/>
      <c r="I46" s="55"/>
      <c r="J46" s="174"/>
      <c r="K46" s="87"/>
    </row>
    <row r="47" spans="2:6" ht="12.75" customHeight="1">
      <c r="B47" s="26" t="s">
        <v>124</v>
      </c>
      <c r="C47" s="26"/>
      <c r="D47" s="26"/>
      <c r="E47" s="26"/>
      <c r="F47" s="27"/>
    </row>
    <row r="48" spans="2:6" ht="12.75" customHeight="1">
      <c r="B48" s="28"/>
      <c r="C48" s="28"/>
      <c r="D48" s="28"/>
      <c r="E48" s="28"/>
      <c r="F48" s="27"/>
    </row>
    <row r="49" spans="2:6" ht="12.75" customHeight="1">
      <c r="B49" s="26"/>
      <c r="C49" s="26"/>
      <c r="D49" s="26"/>
      <c r="E49" s="26"/>
      <c r="F49" s="27"/>
    </row>
    <row r="50" spans="3:6" ht="12.75" customHeight="1">
      <c r="C50" s="26"/>
      <c r="D50" s="26"/>
      <c r="E50" s="26"/>
      <c r="F50" s="27"/>
    </row>
    <row r="51" spans="2:6" ht="12.75" customHeight="1">
      <c r="B51" s="29"/>
      <c r="C51" s="29"/>
      <c r="D51" s="29"/>
      <c r="E51" s="29"/>
      <c r="F51" s="27"/>
    </row>
    <row r="52" spans="9:11" ht="13.5" thickBot="1">
      <c r="I52" s="2"/>
      <c r="J52" s="2"/>
      <c r="K52" s="2" t="s">
        <v>81</v>
      </c>
    </row>
    <row r="53" spans="2:11" ht="12.75">
      <c r="B53" s="30"/>
      <c r="C53" s="44"/>
      <c r="D53" s="415">
        <v>2016</v>
      </c>
      <c r="E53" s="414"/>
      <c r="F53" s="416">
        <v>2017</v>
      </c>
      <c r="G53" s="413"/>
      <c r="H53" s="413"/>
      <c r="I53" s="413"/>
      <c r="J53" s="413"/>
      <c r="K53" s="414"/>
    </row>
    <row r="54" spans="2:11" ht="12.75">
      <c r="B54" s="31"/>
      <c r="C54" s="45"/>
      <c r="D54" s="5" t="s">
        <v>1</v>
      </c>
      <c r="E54" s="48" t="s">
        <v>2</v>
      </c>
      <c r="F54" s="3" t="s">
        <v>69</v>
      </c>
      <c r="G54" s="41" t="s">
        <v>0</v>
      </c>
      <c r="H54" s="5" t="s">
        <v>1</v>
      </c>
      <c r="I54" s="5" t="s">
        <v>2</v>
      </c>
      <c r="J54" s="5" t="s">
        <v>80</v>
      </c>
      <c r="K54" s="48" t="s">
        <v>4</v>
      </c>
    </row>
    <row r="55" spans="2:11" ht="13.5" thickBot="1">
      <c r="B55" s="32"/>
      <c r="C55" s="58"/>
      <c r="D55" s="7" t="str">
        <f>D6</f>
        <v>leden</v>
      </c>
      <c r="E55" s="89" t="s">
        <v>5</v>
      </c>
      <c r="F55" s="6" t="s">
        <v>68</v>
      </c>
      <c r="G55" s="42" t="s">
        <v>3</v>
      </c>
      <c r="H55" s="7" t="str">
        <f>D6</f>
        <v>leden</v>
      </c>
      <c r="I55" s="8" t="s">
        <v>5</v>
      </c>
      <c r="J55" s="8" t="s">
        <v>126</v>
      </c>
      <c r="K55" s="49" t="s">
        <v>127</v>
      </c>
    </row>
    <row r="56" spans="2:11" ht="13.5" thickBot="1">
      <c r="B56" s="134"/>
      <c r="C56" s="46"/>
      <c r="D56" s="165">
        <v>1</v>
      </c>
      <c r="E56" s="166">
        <v>2</v>
      </c>
      <c r="F56" s="43" t="s">
        <v>83</v>
      </c>
      <c r="G56" s="43" t="s">
        <v>84</v>
      </c>
      <c r="H56" s="43" t="s">
        <v>85</v>
      </c>
      <c r="I56" s="167" t="s">
        <v>86</v>
      </c>
      <c r="J56" s="167" t="s">
        <v>87</v>
      </c>
      <c r="K56" s="168" t="s">
        <v>88</v>
      </c>
    </row>
    <row r="57" spans="2:14" ht="20.25" customHeight="1">
      <c r="B57" s="9" t="s">
        <v>38</v>
      </c>
      <c r="C57" s="110"/>
      <c r="D57" s="111"/>
      <c r="E57" s="122"/>
      <c r="F57" s="90"/>
      <c r="G57" s="61"/>
      <c r="H57" s="60"/>
      <c r="I57" s="50"/>
      <c r="J57" s="50"/>
      <c r="K57" s="59"/>
      <c r="N57" s="39"/>
    </row>
    <row r="58" spans="2:14" ht="18" customHeight="1">
      <c r="B58" s="12" t="s">
        <v>39</v>
      </c>
      <c r="C58" s="112"/>
      <c r="D58" s="113"/>
      <c r="E58" s="123"/>
      <c r="F58" s="77"/>
      <c r="G58" s="138"/>
      <c r="H58" s="169"/>
      <c r="I58" s="52"/>
      <c r="J58" s="52"/>
      <c r="K58" s="66"/>
      <c r="N58" s="39"/>
    </row>
    <row r="59" spans="2:11" ht="12.75">
      <c r="B59" s="11" t="s">
        <v>10</v>
      </c>
      <c r="C59" s="114"/>
      <c r="D59" s="115"/>
      <c r="E59" s="124"/>
      <c r="F59" s="72"/>
      <c r="G59" s="63"/>
      <c r="H59" s="65"/>
      <c r="I59" s="177"/>
      <c r="J59" s="177"/>
      <c r="K59" s="73"/>
    </row>
    <row r="60" spans="2:14" ht="12.75">
      <c r="B60" s="23" t="s">
        <v>40</v>
      </c>
      <c r="C60" s="114"/>
      <c r="D60" s="115"/>
      <c r="E60" s="124"/>
      <c r="F60" s="135"/>
      <c r="G60" s="82"/>
      <c r="H60" s="82"/>
      <c r="I60" s="177"/>
      <c r="J60" s="247"/>
      <c r="K60" s="248"/>
      <c r="N60" s="39"/>
    </row>
    <row r="61" spans="2:15" ht="12.75">
      <c r="B61" s="23" t="s">
        <v>41</v>
      </c>
      <c r="C61" s="114"/>
      <c r="D61" s="115"/>
      <c r="E61" s="124"/>
      <c r="F61" s="135"/>
      <c r="G61" s="82"/>
      <c r="H61" s="82"/>
      <c r="I61" s="177"/>
      <c r="J61" s="247"/>
      <c r="K61" s="125"/>
      <c r="L61" s="191"/>
      <c r="M61" s="190"/>
      <c r="N61" s="39"/>
      <c r="O61" s="127"/>
    </row>
    <row r="62" spans="2:15" ht="12.75">
      <c r="B62" s="23" t="s">
        <v>74</v>
      </c>
      <c r="C62" s="114"/>
      <c r="D62" s="117"/>
      <c r="E62" s="124"/>
      <c r="F62" s="135"/>
      <c r="G62" s="82"/>
      <c r="H62" s="82"/>
      <c r="I62" s="177"/>
      <c r="J62" s="247"/>
      <c r="K62" s="248"/>
      <c r="M62" s="127"/>
      <c r="N62" s="176"/>
      <c r="O62" s="127"/>
    </row>
    <row r="63" spans="2:16" ht="12.75">
      <c r="B63" s="34" t="s">
        <v>42</v>
      </c>
      <c r="C63" s="114"/>
      <c r="D63" s="115"/>
      <c r="E63" s="124"/>
      <c r="F63" s="135"/>
      <c r="G63" s="82"/>
      <c r="H63" s="82"/>
      <c r="I63" s="177"/>
      <c r="J63" s="247"/>
      <c r="K63" s="248"/>
      <c r="N63" s="39"/>
      <c r="P63" s="127"/>
    </row>
    <row r="64" spans="2:16" ht="12.75">
      <c r="B64" s="23" t="s">
        <v>43</v>
      </c>
      <c r="C64" s="114"/>
      <c r="D64" s="117"/>
      <c r="E64" s="124"/>
      <c r="F64" s="135"/>
      <c r="G64" s="82"/>
      <c r="H64" s="82"/>
      <c r="I64" s="177"/>
      <c r="J64" s="247"/>
      <c r="K64" s="125"/>
      <c r="N64" s="39"/>
      <c r="P64" s="127"/>
    </row>
    <row r="65" spans="2:14" ht="12.75">
      <c r="B65" s="23" t="s">
        <v>44</v>
      </c>
      <c r="C65" s="114"/>
      <c r="D65" s="115"/>
      <c r="E65" s="124"/>
      <c r="F65" s="135"/>
      <c r="G65" s="82"/>
      <c r="H65" s="82"/>
      <c r="I65" s="177"/>
      <c r="J65" s="247"/>
      <c r="K65" s="125"/>
      <c r="M65" s="39"/>
      <c r="N65" s="39"/>
    </row>
    <row r="66" spans="2:16" ht="12.75">
      <c r="B66" s="23" t="s">
        <v>45</v>
      </c>
      <c r="C66" s="114"/>
      <c r="D66" s="115"/>
      <c r="E66" s="124"/>
      <c r="F66" s="135"/>
      <c r="G66" s="82"/>
      <c r="H66" s="82"/>
      <c r="I66" s="177"/>
      <c r="J66" s="177"/>
      <c r="K66" s="73"/>
      <c r="M66" s="39"/>
      <c r="N66" s="39"/>
      <c r="P66" s="127"/>
    </row>
    <row r="67" spans="2:14" ht="12.75">
      <c r="B67" s="23" t="s">
        <v>46</v>
      </c>
      <c r="C67" s="114"/>
      <c r="D67" s="115"/>
      <c r="E67" s="124"/>
      <c r="F67" s="135"/>
      <c r="G67" s="82"/>
      <c r="H67" s="82"/>
      <c r="I67" s="177"/>
      <c r="J67" s="177"/>
      <c r="K67" s="73"/>
      <c r="M67" s="39"/>
      <c r="N67" s="39"/>
    </row>
    <row r="68" spans="2:14" ht="12.75">
      <c r="B68" s="23" t="s">
        <v>98</v>
      </c>
      <c r="C68" s="114"/>
      <c r="D68" s="117"/>
      <c r="E68" s="124"/>
      <c r="F68" s="135"/>
      <c r="G68" s="82"/>
      <c r="H68" s="82"/>
      <c r="I68" s="177"/>
      <c r="J68" s="177"/>
      <c r="K68" s="73"/>
      <c r="M68" s="39"/>
      <c r="N68" s="39"/>
    </row>
    <row r="69" spans="2:14" ht="12.75">
      <c r="B69" s="23" t="s">
        <v>47</v>
      </c>
      <c r="C69" s="114"/>
      <c r="D69" s="115"/>
      <c r="E69" s="124"/>
      <c r="F69" s="135"/>
      <c r="G69" s="82"/>
      <c r="H69" s="82"/>
      <c r="I69" s="177"/>
      <c r="J69" s="177"/>
      <c r="K69" s="73"/>
      <c r="M69" s="39"/>
      <c r="N69" s="39"/>
    </row>
    <row r="70" spans="2:14" ht="12.75">
      <c r="B70" s="23" t="s">
        <v>48</v>
      </c>
      <c r="C70" s="114"/>
      <c r="D70" s="117"/>
      <c r="E70" s="124"/>
      <c r="F70" s="135"/>
      <c r="G70" s="82"/>
      <c r="H70" s="82"/>
      <c r="I70" s="177"/>
      <c r="J70" s="247"/>
      <c r="K70" s="125"/>
      <c r="M70" s="39"/>
      <c r="N70" s="39"/>
    </row>
    <row r="71" spans="2:14" ht="12.75">
      <c r="B71" s="23" t="s">
        <v>49</v>
      </c>
      <c r="C71" s="114"/>
      <c r="D71" s="115"/>
      <c r="E71" s="124"/>
      <c r="F71" s="135"/>
      <c r="G71" s="82"/>
      <c r="H71" s="82"/>
      <c r="I71" s="177"/>
      <c r="J71" s="177"/>
      <c r="K71" s="73"/>
      <c r="M71" s="39"/>
      <c r="N71" s="39"/>
    </row>
    <row r="72" spans="2:14" ht="12.75">
      <c r="B72" s="24" t="s">
        <v>50</v>
      </c>
      <c r="C72" s="116"/>
      <c r="D72" s="117"/>
      <c r="E72" s="125"/>
      <c r="F72" s="135"/>
      <c r="G72" s="82"/>
      <c r="H72" s="82"/>
      <c r="I72" s="177"/>
      <c r="J72" s="177"/>
      <c r="K72" s="73"/>
      <c r="M72" s="39"/>
      <c r="N72" s="39"/>
    </row>
    <row r="73" spans="2:14" ht="12.75">
      <c r="B73" s="25" t="s">
        <v>51</v>
      </c>
      <c r="C73" s="116"/>
      <c r="D73" s="117"/>
      <c r="E73" s="125"/>
      <c r="F73" s="135"/>
      <c r="G73" s="82"/>
      <c r="H73" s="82"/>
      <c r="I73" s="177"/>
      <c r="J73" s="177"/>
      <c r="K73" s="73"/>
      <c r="N73" s="39"/>
    </row>
    <row r="74" spans="2:14" ht="12.75">
      <c r="B74" s="34" t="s">
        <v>52</v>
      </c>
      <c r="C74" s="114"/>
      <c r="D74" s="115"/>
      <c r="E74" s="124"/>
      <c r="F74" s="135"/>
      <c r="G74" s="82"/>
      <c r="H74" s="82"/>
      <c r="I74" s="177"/>
      <c r="J74" s="177"/>
      <c r="K74" s="73"/>
      <c r="M74" s="39"/>
      <c r="N74" s="39"/>
    </row>
    <row r="75" spans="2:14" ht="12.75">
      <c r="B75" s="34" t="s">
        <v>53</v>
      </c>
      <c r="C75" s="114"/>
      <c r="D75" s="115"/>
      <c r="E75" s="124"/>
      <c r="F75" s="135"/>
      <c r="G75" s="82"/>
      <c r="H75" s="82"/>
      <c r="I75" s="177"/>
      <c r="J75" s="177"/>
      <c r="K75" s="73"/>
      <c r="M75" s="39"/>
      <c r="N75" s="39"/>
    </row>
    <row r="76" spans="2:14" ht="12.75">
      <c r="B76" s="23" t="s">
        <v>54</v>
      </c>
      <c r="C76" s="114"/>
      <c r="D76" s="115"/>
      <c r="E76" s="124"/>
      <c r="F76" s="135"/>
      <c r="G76" s="82"/>
      <c r="H76" s="82"/>
      <c r="I76" s="177"/>
      <c r="J76" s="247"/>
      <c r="K76" s="73"/>
      <c r="N76" s="39"/>
    </row>
    <row r="77" spans="2:14" ht="12.75">
      <c r="B77" s="23" t="s">
        <v>55</v>
      </c>
      <c r="C77" s="114"/>
      <c r="D77" s="115"/>
      <c r="E77" s="124"/>
      <c r="F77" s="135"/>
      <c r="G77" s="82"/>
      <c r="H77" s="82"/>
      <c r="I77" s="177"/>
      <c r="J77" s="247"/>
      <c r="K77" s="248"/>
      <c r="N77" s="39"/>
    </row>
    <row r="78" spans="2:14" ht="12.75">
      <c r="B78" s="23" t="s">
        <v>56</v>
      </c>
      <c r="C78" s="114"/>
      <c r="D78" s="115"/>
      <c r="E78" s="124"/>
      <c r="F78" s="135"/>
      <c r="G78" s="82"/>
      <c r="H78" s="82"/>
      <c r="I78" s="177"/>
      <c r="J78" s="247"/>
      <c r="K78" s="248"/>
      <c r="M78" s="39"/>
      <c r="N78" s="39"/>
    </row>
    <row r="79" spans="2:14" ht="12.75">
      <c r="B79" s="23" t="s">
        <v>103</v>
      </c>
      <c r="C79" s="114"/>
      <c r="D79" s="115"/>
      <c r="E79" s="124"/>
      <c r="F79" s="135"/>
      <c r="G79" s="82"/>
      <c r="H79" s="82"/>
      <c r="I79" s="177"/>
      <c r="J79" s="247"/>
      <c r="K79" s="125"/>
      <c r="N79" s="39"/>
    </row>
    <row r="80" spans="2:14" ht="18" customHeight="1">
      <c r="B80" s="12" t="s">
        <v>57</v>
      </c>
      <c r="C80" s="112"/>
      <c r="D80" s="113"/>
      <c r="E80" s="123"/>
      <c r="F80" s="77"/>
      <c r="G80" s="169"/>
      <c r="H80" s="169"/>
      <c r="I80" s="179"/>
      <c r="J80" s="179"/>
      <c r="K80" s="180"/>
      <c r="M80" s="39"/>
      <c r="N80" s="39"/>
    </row>
    <row r="81" spans="2:11" ht="13.5" customHeight="1">
      <c r="B81" s="35" t="s">
        <v>58</v>
      </c>
      <c r="C81" s="118"/>
      <c r="D81" s="119"/>
      <c r="E81" s="126"/>
      <c r="F81" s="136"/>
      <c r="G81" s="181"/>
      <c r="H81" s="139"/>
      <c r="I81" s="182"/>
      <c r="J81" s="182"/>
      <c r="K81" s="183"/>
    </row>
    <row r="82" spans="2:14" ht="13.5" customHeight="1">
      <c r="B82" s="35" t="s">
        <v>59</v>
      </c>
      <c r="C82" s="118"/>
      <c r="D82" s="119"/>
      <c r="E82" s="126"/>
      <c r="F82" s="72"/>
      <c r="G82" s="82"/>
      <c r="H82" s="82"/>
      <c r="I82" s="184"/>
      <c r="J82" s="249"/>
      <c r="K82" s="235"/>
      <c r="N82" s="39"/>
    </row>
    <row r="83" spans="2:14" ht="13.5" customHeight="1">
      <c r="B83" s="35" t="s">
        <v>60</v>
      </c>
      <c r="C83" s="118"/>
      <c r="D83" s="119"/>
      <c r="E83" s="126"/>
      <c r="F83" s="72"/>
      <c r="G83" s="82"/>
      <c r="H83" s="82"/>
      <c r="I83" s="184"/>
      <c r="J83" s="249"/>
      <c r="K83" s="235"/>
      <c r="N83" s="39"/>
    </row>
    <row r="84" spans="2:14" ht="13.5" customHeight="1">
      <c r="B84" s="23" t="s">
        <v>61</v>
      </c>
      <c r="C84" s="114"/>
      <c r="D84" s="115"/>
      <c r="E84" s="124"/>
      <c r="F84" s="72"/>
      <c r="G84" s="82"/>
      <c r="H84" s="82"/>
      <c r="I84" s="184"/>
      <c r="J84" s="249"/>
      <c r="K84" s="250"/>
      <c r="N84" s="39"/>
    </row>
    <row r="85" spans="2:14" ht="13.5" customHeight="1">
      <c r="B85" s="23" t="s">
        <v>62</v>
      </c>
      <c r="C85" s="114"/>
      <c r="D85" s="115"/>
      <c r="E85" s="124"/>
      <c r="F85" s="72"/>
      <c r="G85" s="82"/>
      <c r="H85" s="82"/>
      <c r="I85" s="184"/>
      <c r="J85" s="249"/>
      <c r="K85" s="250"/>
      <c r="N85" s="39"/>
    </row>
    <row r="86" spans="2:14" ht="13.5" customHeight="1">
      <c r="B86" s="23" t="s">
        <v>63</v>
      </c>
      <c r="C86" s="114"/>
      <c r="D86" s="115"/>
      <c r="E86" s="124"/>
      <c r="F86" s="72"/>
      <c r="G86" s="81"/>
      <c r="H86" s="81"/>
      <c r="I86" s="55"/>
      <c r="J86" s="174"/>
      <c r="K86" s="126"/>
      <c r="N86" s="39"/>
    </row>
    <row r="87" spans="2:14" ht="13.5" customHeight="1">
      <c r="B87" s="23" t="s">
        <v>64</v>
      </c>
      <c r="C87" s="114"/>
      <c r="D87" s="115"/>
      <c r="E87" s="124"/>
      <c r="F87" s="72"/>
      <c r="G87" s="81"/>
      <c r="H87" s="81"/>
      <c r="I87" s="55"/>
      <c r="J87" s="174"/>
      <c r="K87" s="126"/>
      <c r="N87" s="39"/>
    </row>
    <row r="88" spans="2:14" ht="13.5" customHeight="1" thickBot="1">
      <c r="B88" s="35" t="s">
        <v>102</v>
      </c>
      <c r="C88" s="118"/>
      <c r="D88" s="119"/>
      <c r="E88" s="126"/>
      <c r="F88" s="72"/>
      <c r="G88" s="81"/>
      <c r="H88" s="81"/>
      <c r="I88" s="55"/>
      <c r="J88" s="174"/>
      <c r="K88" s="126"/>
      <c r="N88" s="39"/>
    </row>
    <row r="89" spans="2:14" ht="15.75" customHeight="1" thickBot="1">
      <c r="B89" s="36" t="s">
        <v>65</v>
      </c>
      <c r="C89" s="120"/>
      <c r="D89" s="121"/>
      <c r="E89" s="345"/>
      <c r="F89" s="137"/>
      <c r="G89" s="140"/>
      <c r="H89" s="140"/>
      <c r="I89" s="346"/>
      <c r="J89" s="57"/>
      <c r="K89" s="175"/>
      <c r="N89" s="39"/>
    </row>
    <row r="90" spans="2:11" ht="12.75" customHeight="1">
      <c r="B90" s="187" t="s">
        <v>111</v>
      </c>
      <c r="C90" s="188"/>
      <c r="D90" s="188"/>
      <c r="E90" s="189"/>
      <c r="F90" s="131"/>
      <c r="G90" s="131"/>
      <c r="H90" s="131"/>
      <c r="I90" s="132"/>
      <c r="J90" s="132"/>
      <c r="K90" s="132"/>
    </row>
    <row r="91" spans="2:11" ht="12.75" customHeight="1">
      <c r="B91" s="28" t="s">
        <v>101</v>
      </c>
      <c r="C91" s="129"/>
      <c r="D91" s="129"/>
      <c r="E91" s="130"/>
      <c r="F91" s="131"/>
      <c r="G91" s="131"/>
      <c r="H91" s="131"/>
      <c r="I91" s="132"/>
      <c r="J91" s="132"/>
      <c r="K91" s="132"/>
    </row>
    <row r="92" spans="3:8" ht="12.75" customHeight="1">
      <c r="C92" s="28"/>
      <c r="D92" s="28"/>
      <c r="E92" s="28"/>
      <c r="F92" s="37"/>
      <c r="G92" s="38"/>
      <c r="H92" s="38"/>
    </row>
    <row r="93" spans="2:8" ht="12.75" customHeight="1">
      <c r="B93" s="28"/>
      <c r="C93" s="28"/>
      <c r="D93" s="28"/>
      <c r="E93" s="28"/>
      <c r="F93" s="37"/>
      <c r="G93" s="38"/>
      <c r="H93" s="38"/>
    </row>
    <row r="94" spans="2:11" ht="12.75">
      <c r="B94" s="26"/>
      <c r="F94" s="39"/>
      <c r="K94" s="40"/>
    </row>
    <row r="96" spans="2:11" ht="12.75">
      <c r="B96" s="10"/>
      <c r="C96" s="10"/>
      <c r="D96" s="10"/>
      <c r="E96" s="10"/>
      <c r="H96" s="39"/>
      <c r="K96" s="40" t="s">
        <v>66</v>
      </c>
    </row>
  </sheetData>
  <sheetProtection/>
  <mergeCells count="5">
    <mergeCell ref="B2:H2"/>
    <mergeCell ref="D4:E4"/>
    <mergeCell ref="F4:K4"/>
    <mergeCell ref="D53:E53"/>
    <mergeCell ref="F53:K53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N100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9.57421875" style="1" customWidth="1"/>
    <col min="4" max="4" width="8.140625" style="1" customWidth="1"/>
    <col min="5" max="5" width="9.8515625" style="1" customWidth="1"/>
    <col min="6" max="6" width="9.8515625" style="39" customWidth="1"/>
    <col min="7" max="7" width="9.42187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10"/>
      <c r="C1" s="300"/>
      <c r="D1" s="300"/>
      <c r="E1" s="300"/>
      <c r="F1" s="38"/>
      <c r="G1" s="10"/>
      <c r="H1" s="10"/>
      <c r="I1" s="10"/>
      <c r="J1" s="10"/>
      <c r="K1" s="10"/>
      <c r="L1" s="10"/>
    </row>
    <row r="2" spans="2:11" ht="18">
      <c r="B2" s="417" t="s">
        <v>72</v>
      </c>
      <c r="C2" s="417"/>
      <c r="D2" s="417"/>
      <c r="E2" s="417"/>
      <c r="F2" s="417"/>
      <c r="G2" s="417"/>
      <c r="H2" s="10"/>
      <c r="I2" s="10"/>
      <c r="J2" s="10"/>
      <c r="K2" s="10"/>
    </row>
    <row r="3" spans="2:11" ht="13.5" thickBot="1">
      <c r="B3" s="10"/>
      <c r="C3" s="10"/>
      <c r="D3" s="10"/>
      <c r="E3" s="10"/>
      <c r="F3" s="38"/>
      <c r="G3" s="10"/>
      <c r="H3" s="233"/>
      <c r="I3" s="233"/>
      <c r="J3" s="233" t="s">
        <v>81</v>
      </c>
      <c r="K3" s="233"/>
    </row>
    <row r="4" spans="2:11" ht="12.75">
      <c r="B4" s="243"/>
      <c r="C4" s="418">
        <v>2017</v>
      </c>
      <c r="D4" s="419"/>
      <c r="E4" s="418">
        <v>2018</v>
      </c>
      <c r="F4" s="420"/>
      <c r="G4" s="420"/>
      <c r="H4" s="420"/>
      <c r="I4" s="420"/>
      <c r="J4" s="419"/>
      <c r="K4" s="293"/>
    </row>
    <row r="5" spans="2:12" ht="12.75">
      <c r="B5" s="242"/>
      <c r="C5" s="3" t="s">
        <v>1</v>
      </c>
      <c r="D5" s="241" t="s">
        <v>2</v>
      </c>
      <c r="E5" s="3" t="s">
        <v>67</v>
      </c>
      <c r="F5" s="41" t="s">
        <v>0</v>
      </c>
      <c r="G5" s="245" t="s">
        <v>1</v>
      </c>
      <c r="H5" s="245" t="s">
        <v>2</v>
      </c>
      <c r="I5" s="245" t="s">
        <v>80</v>
      </c>
      <c r="J5" s="241" t="s">
        <v>4</v>
      </c>
      <c r="K5" s="293"/>
      <c r="L5" s="300"/>
    </row>
    <row r="6" spans="2:12" ht="13.5" customHeight="1" thickBot="1">
      <c r="B6" s="240"/>
      <c r="C6" s="259" t="s">
        <v>70</v>
      </c>
      <c r="D6" s="239" t="s">
        <v>5</v>
      </c>
      <c r="E6" s="6" t="s">
        <v>68</v>
      </c>
      <c r="F6" s="42" t="s">
        <v>3</v>
      </c>
      <c r="G6" s="246" t="s">
        <v>70</v>
      </c>
      <c r="H6" s="232" t="s">
        <v>5</v>
      </c>
      <c r="I6" s="8" t="s">
        <v>130</v>
      </c>
      <c r="J6" s="49" t="s">
        <v>131</v>
      </c>
      <c r="K6" s="294"/>
      <c r="L6" s="300"/>
    </row>
    <row r="7" spans="2:11" ht="13.5" customHeight="1" thickBot="1">
      <c r="B7" s="238"/>
      <c r="C7" s="193">
        <v>1</v>
      </c>
      <c r="D7" s="166">
        <v>2</v>
      </c>
      <c r="E7" s="368" t="s">
        <v>83</v>
      </c>
      <c r="F7" s="43" t="s">
        <v>84</v>
      </c>
      <c r="G7" s="43" t="s">
        <v>85</v>
      </c>
      <c r="H7" s="167" t="s">
        <v>86</v>
      </c>
      <c r="I7" s="167" t="s">
        <v>87</v>
      </c>
      <c r="J7" s="168" t="s">
        <v>88</v>
      </c>
      <c r="K7" s="295"/>
    </row>
    <row r="8" spans="2:12" ht="20.25" customHeight="1">
      <c r="B8" s="389" t="s">
        <v>6</v>
      </c>
      <c r="C8" s="194">
        <v>106.17041216583999</v>
      </c>
      <c r="D8" s="277">
        <v>8.498582294813867</v>
      </c>
      <c r="E8" s="194">
        <v>1314.497641409</v>
      </c>
      <c r="F8" s="278">
        <v>1314.497641409</v>
      </c>
      <c r="G8" s="278">
        <v>132.14524722512002</v>
      </c>
      <c r="H8" s="279">
        <v>10.05290865972757</v>
      </c>
      <c r="I8" s="279">
        <v>124.465229558219</v>
      </c>
      <c r="J8" s="280">
        <v>25.974835059280025</v>
      </c>
      <c r="K8" s="285"/>
      <c r="L8" s="301"/>
    </row>
    <row r="9" spans="2:12" ht="12.75">
      <c r="B9" s="390" t="s">
        <v>97</v>
      </c>
      <c r="C9" s="72"/>
      <c r="D9" s="73"/>
      <c r="E9" s="72"/>
      <c r="F9" s="63"/>
      <c r="G9" s="65"/>
      <c r="H9" s="182"/>
      <c r="I9" s="182"/>
      <c r="J9" s="201"/>
      <c r="K9" s="296"/>
      <c r="L9" s="301"/>
    </row>
    <row r="10" spans="2:12" ht="18" customHeight="1">
      <c r="B10" s="391" t="s">
        <v>143</v>
      </c>
      <c r="C10" s="77">
        <v>92.11674417230999</v>
      </c>
      <c r="D10" s="102">
        <v>8.278021149108188</v>
      </c>
      <c r="E10" s="257">
        <v>1219.234484835</v>
      </c>
      <c r="F10" s="68">
        <v>1219.234484835</v>
      </c>
      <c r="G10" s="68">
        <v>100.53010015054001</v>
      </c>
      <c r="H10" s="179">
        <v>8.245345862584</v>
      </c>
      <c r="I10" s="179">
        <v>109.13336229349608</v>
      </c>
      <c r="J10" s="180">
        <v>8.413355978230015</v>
      </c>
      <c r="K10" s="67"/>
      <c r="L10" s="301"/>
    </row>
    <row r="11" spans="2:12" ht="18" customHeight="1">
      <c r="B11" s="392" t="s">
        <v>144</v>
      </c>
      <c r="C11" s="91">
        <v>55.41790555826</v>
      </c>
      <c r="D11" s="103">
        <v>8.334052802833988</v>
      </c>
      <c r="E11" s="91">
        <v>722.293925283</v>
      </c>
      <c r="F11" s="69">
        <v>722.293925283</v>
      </c>
      <c r="G11" s="69">
        <v>60.60458946143002</v>
      </c>
      <c r="H11" s="231">
        <v>8.390571668962146</v>
      </c>
      <c r="I11" s="231">
        <v>109.35922036555014</v>
      </c>
      <c r="J11" s="230">
        <v>5.186683903170014</v>
      </c>
      <c r="K11" s="273"/>
      <c r="L11" s="301"/>
    </row>
    <row r="12" spans="2:12" ht="12.75">
      <c r="B12" s="390" t="s">
        <v>97</v>
      </c>
      <c r="C12" s="72"/>
      <c r="D12" s="73"/>
      <c r="E12" s="72"/>
      <c r="F12" s="63"/>
      <c r="G12" s="65"/>
      <c r="H12" s="177"/>
      <c r="I12" s="177"/>
      <c r="J12" s="73"/>
      <c r="K12" s="33"/>
      <c r="L12" s="301"/>
    </row>
    <row r="13" spans="2:12" ht="12.75">
      <c r="B13" s="390" t="s">
        <v>145</v>
      </c>
      <c r="C13" s="72">
        <v>29.14599036963</v>
      </c>
      <c r="D13" s="104">
        <v>11.288144992110768</v>
      </c>
      <c r="E13" s="72">
        <v>280.9</v>
      </c>
      <c r="F13" s="63">
        <v>280.9</v>
      </c>
      <c r="G13" s="65">
        <v>31.46437223782</v>
      </c>
      <c r="H13" s="177">
        <v>11.201271711577075</v>
      </c>
      <c r="I13" s="177">
        <v>107.95437670426786</v>
      </c>
      <c r="J13" s="73">
        <v>2.318381868190002</v>
      </c>
      <c r="K13" s="33"/>
      <c r="L13" s="301"/>
    </row>
    <row r="14" spans="2:12" ht="12.75">
      <c r="B14" s="393" t="s">
        <v>146</v>
      </c>
      <c r="C14" s="72">
        <v>12.550379627759998</v>
      </c>
      <c r="D14" s="104">
        <v>8.311509687258276</v>
      </c>
      <c r="E14" s="72">
        <v>154.7</v>
      </c>
      <c r="F14" s="63">
        <v>154.7</v>
      </c>
      <c r="G14" s="63">
        <v>13.43782688451</v>
      </c>
      <c r="H14" s="177">
        <v>8.686378076606335</v>
      </c>
      <c r="I14" s="177">
        <v>107.0710789878186</v>
      </c>
      <c r="J14" s="73">
        <v>0.8874472567500025</v>
      </c>
      <c r="K14" s="33"/>
      <c r="L14" s="301"/>
    </row>
    <row r="15" spans="2:12" ht="12.75">
      <c r="B15" s="394" t="s">
        <v>147</v>
      </c>
      <c r="C15" s="72">
        <v>6.65291577396</v>
      </c>
      <c r="D15" s="104">
        <v>8.485861956581632</v>
      </c>
      <c r="E15" s="72">
        <v>81.9</v>
      </c>
      <c r="F15" s="63">
        <v>81.9</v>
      </c>
      <c r="G15" s="63">
        <v>6.67805658958</v>
      </c>
      <c r="H15" s="177">
        <v>8.153915249792428</v>
      </c>
      <c r="I15" s="177">
        <v>100.37789168650536</v>
      </c>
      <c r="J15" s="73">
        <v>0.02514081561999948</v>
      </c>
      <c r="K15" s="33"/>
      <c r="L15" s="301"/>
    </row>
    <row r="16" spans="2:12" ht="12.75">
      <c r="B16" s="394" t="s">
        <v>148</v>
      </c>
      <c r="C16" s="72">
        <v>4.20651351937</v>
      </c>
      <c r="D16" s="104">
        <v>7.552088903716337</v>
      </c>
      <c r="E16" s="72">
        <v>55.5</v>
      </c>
      <c r="F16" s="63">
        <v>55.5</v>
      </c>
      <c r="G16" s="63">
        <v>5.04269420762</v>
      </c>
      <c r="H16" s="177">
        <v>9.085935509225227</v>
      </c>
      <c r="I16" s="177">
        <v>119.87823608315024</v>
      </c>
      <c r="J16" s="73">
        <v>0.8361806882500007</v>
      </c>
      <c r="K16" s="33"/>
      <c r="L16" s="301"/>
    </row>
    <row r="17" spans="2:12" ht="12.75">
      <c r="B17" s="394" t="s">
        <v>149</v>
      </c>
      <c r="C17" s="72">
        <v>0.066954964</v>
      </c>
      <c r="D17" s="104">
        <v>3.5239454736842113</v>
      </c>
      <c r="E17" s="72">
        <v>1.9</v>
      </c>
      <c r="F17" s="63">
        <v>1.9</v>
      </c>
      <c r="G17" s="63">
        <v>0.057926521</v>
      </c>
      <c r="H17" s="177">
        <v>3.0487642631578953</v>
      </c>
      <c r="I17" s="177">
        <v>86.51564804067402</v>
      </c>
      <c r="J17" s="73">
        <v>-0.009028443000000004</v>
      </c>
      <c r="K17" s="33"/>
      <c r="L17" s="301"/>
    </row>
    <row r="18" spans="2:12" ht="12.75">
      <c r="B18" s="390" t="s">
        <v>150</v>
      </c>
      <c r="C18" s="72">
        <v>0.84408124861</v>
      </c>
      <c r="D18" s="104">
        <v>0.7391254366112084</v>
      </c>
      <c r="E18" s="72">
        <v>118.4</v>
      </c>
      <c r="F18" s="63">
        <v>118.4</v>
      </c>
      <c r="G18" s="63">
        <v>1.12977856935</v>
      </c>
      <c r="H18" s="177">
        <v>0.9542048727618243</v>
      </c>
      <c r="I18" s="177">
        <v>133.84713512004623</v>
      </c>
      <c r="J18" s="73">
        <v>0.28569732074</v>
      </c>
      <c r="K18" s="33"/>
      <c r="L18" s="301"/>
    </row>
    <row r="19" spans="2:12" ht="12.75">
      <c r="B19" s="390" t="s">
        <v>151</v>
      </c>
      <c r="C19" s="72">
        <v>11.230685269710001</v>
      </c>
      <c r="D19" s="104">
        <v>9.327811685805647</v>
      </c>
      <c r="E19" s="72">
        <v>145.4</v>
      </c>
      <c r="F19" s="63">
        <v>145.4</v>
      </c>
      <c r="G19" s="63">
        <v>12.622470607679999</v>
      </c>
      <c r="H19" s="177">
        <v>8.681203994277853</v>
      </c>
      <c r="I19" s="177">
        <v>112.39270182135499</v>
      </c>
      <c r="J19" s="73">
        <v>1.3917853379699974</v>
      </c>
      <c r="K19" s="33"/>
      <c r="L19" s="301"/>
    </row>
    <row r="20" spans="2:12" ht="12.75">
      <c r="B20" s="395" t="s">
        <v>201</v>
      </c>
      <c r="C20" s="72">
        <v>1.2331855785099999</v>
      </c>
      <c r="D20" s="104">
        <v>12.209758203069306</v>
      </c>
      <c r="E20" s="72">
        <v>10.7</v>
      </c>
      <c r="F20" s="63">
        <v>10.7</v>
      </c>
      <c r="G20" s="63">
        <v>1.23198835836</v>
      </c>
      <c r="H20" s="177">
        <v>11.513909891214952</v>
      </c>
      <c r="I20" s="177">
        <v>99.90291646522121</v>
      </c>
      <c r="J20" s="73">
        <v>-0.0011972201499999002</v>
      </c>
      <c r="K20" s="33"/>
      <c r="L20" s="301"/>
    </row>
    <row r="21" spans="2:12" ht="12.75">
      <c r="B21" s="396" t="s">
        <v>202</v>
      </c>
      <c r="C21" s="72">
        <v>9.79859006225</v>
      </c>
      <c r="D21" s="104">
        <v>9.323111381779258</v>
      </c>
      <c r="E21" s="72">
        <v>127.9</v>
      </c>
      <c r="F21" s="63">
        <v>127.9</v>
      </c>
      <c r="G21" s="63">
        <v>11.146251360849998</v>
      </c>
      <c r="H21" s="177">
        <v>8.714817326700546</v>
      </c>
      <c r="I21" s="177">
        <v>113.75362465455099</v>
      </c>
      <c r="J21" s="73">
        <v>1.3476612985999985</v>
      </c>
      <c r="K21" s="33"/>
      <c r="L21" s="301"/>
    </row>
    <row r="22" spans="2:12" ht="12.75">
      <c r="B22" s="396" t="s">
        <v>203</v>
      </c>
      <c r="C22" s="72">
        <v>0.19890962895</v>
      </c>
      <c r="D22" s="104">
        <v>3.825185172115385</v>
      </c>
      <c r="E22" s="72">
        <v>6.8</v>
      </c>
      <c r="F22" s="63">
        <v>6.8</v>
      </c>
      <c r="G22" s="63">
        <v>0.24423088847</v>
      </c>
      <c r="H22" s="177">
        <v>3.5916307127941174</v>
      </c>
      <c r="I22" s="177">
        <v>122.78484946115525</v>
      </c>
      <c r="J22" s="73">
        <v>0.04532125951999999</v>
      </c>
      <c r="K22" s="33"/>
      <c r="L22" s="301"/>
    </row>
    <row r="23" spans="2:12" ht="12.75" customHeight="1" hidden="1">
      <c r="B23" s="390" t="s">
        <v>152</v>
      </c>
      <c r="C23" s="360">
        <v>0.25922130008</v>
      </c>
      <c r="D23" s="361">
        <v>18.431273429506525</v>
      </c>
      <c r="E23" s="360">
        <v>1.420502</v>
      </c>
      <c r="F23" s="362">
        <v>1.4204919999999999</v>
      </c>
      <c r="G23" s="63">
        <v>0.25860679542</v>
      </c>
      <c r="H23" s="363">
        <v>18.205438356569413</v>
      </c>
      <c r="I23" s="363">
        <v>99.76294206540499</v>
      </c>
      <c r="J23" s="364">
        <v>-0.0006145046600000148</v>
      </c>
      <c r="K23" s="33"/>
      <c r="L23" s="301"/>
    </row>
    <row r="24" spans="2:12" ht="12.75">
      <c r="B24" s="390" t="s">
        <v>153</v>
      </c>
      <c r="C24" s="72">
        <v>0.9013530079700001</v>
      </c>
      <c r="D24" s="104">
        <v>7.770284551465519</v>
      </c>
      <c r="E24" s="72">
        <v>12</v>
      </c>
      <c r="F24" s="63">
        <v>12</v>
      </c>
      <c r="G24" s="63">
        <v>1.1827730387</v>
      </c>
      <c r="H24" s="177">
        <v>9.856441989166665</v>
      </c>
      <c r="I24" s="177">
        <v>131.22195502113044</v>
      </c>
      <c r="J24" s="73">
        <v>0.2814200307299999</v>
      </c>
      <c r="K24" s="33"/>
      <c r="L24" s="301"/>
    </row>
    <row r="25" spans="2:12" ht="12.75">
      <c r="B25" s="395" t="s">
        <v>154</v>
      </c>
      <c r="C25" s="72">
        <v>0.00045656485</v>
      </c>
      <c r="D25" s="109" t="s">
        <v>71</v>
      </c>
      <c r="E25" s="72">
        <v>0</v>
      </c>
      <c r="F25" s="63">
        <v>0</v>
      </c>
      <c r="G25" s="63">
        <v>0.0010904580900000002</v>
      </c>
      <c r="H25" s="178" t="s">
        <v>71</v>
      </c>
      <c r="I25" s="177">
        <v>238.83969385729108</v>
      </c>
      <c r="J25" s="73">
        <v>0.0006338932400000002</v>
      </c>
      <c r="K25" s="366"/>
      <c r="L25" s="301"/>
    </row>
    <row r="26" spans="2:12" ht="12.75">
      <c r="B26" s="396" t="s">
        <v>155</v>
      </c>
      <c r="C26" s="72">
        <v>-0.028582861640000002</v>
      </c>
      <c r="D26" s="109" t="s">
        <v>71</v>
      </c>
      <c r="E26" s="72">
        <v>0</v>
      </c>
      <c r="F26" s="63">
        <v>0</v>
      </c>
      <c r="G26" s="63">
        <v>0.0005055897</v>
      </c>
      <c r="H26" s="178" t="s">
        <v>71</v>
      </c>
      <c r="I26" s="178" t="s">
        <v>71</v>
      </c>
      <c r="J26" s="73">
        <v>0.02908845134</v>
      </c>
      <c r="K26" s="367"/>
      <c r="L26" s="301"/>
    </row>
    <row r="27" spans="2:12" ht="12.75">
      <c r="B27" s="396" t="s">
        <v>156</v>
      </c>
      <c r="C27" s="72">
        <v>0.92947930476</v>
      </c>
      <c r="D27" s="104">
        <v>8.01275262724138</v>
      </c>
      <c r="E27" s="72">
        <v>12</v>
      </c>
      <c r="F27" s="63">
        <v>12</v>
      </c>
      <c r="G27" s="63">
        <v>1.1811769909099998</v>
      </c>
      <c r="H27" s="177">
        <v>9.843141590916666</v>
      </c>
      <c r="I27" s="177">
        <v>127.07942875769467</v>
      </c>
      <c r="J27" s="73">
        <v>0.2516976861499999</v>
      </c>
      <c r="K27" s="366"/>
      <c r="L27" s="301"/>
    </row>
    <row r="28" spans="2:12" ht="12.75">
      <c r="B28" s="390" t="s">
        <v>157</v>
      </c>
      <c r="C28" s="72">
        <v>0.113081</v>
      </c>
      <c r="D28" s="104">
        <v>7.295548387096774</v>
      </c>
      <c r="E28" s="72">
        <v>1.55</v>
      </c>
      <c r="F28" s="63">
        <v>1.55</v>
      </c>
      <c r="G28" s="63">
        <v>0.137927</v>
      </c>
      <c r="H28" s="177">
        <v>8.898516129032258</v>
      </c>
      <c r="I28" s="177">
        <v>121.97186087848533</v>
      </c>
      <c r="J28" s="73">
        <v>0.024845999999999993</v>
      </c>
      <c r="K28" s="33"/>
      <c r="L28" s="301"/>
    </row>
    <row r="29" spans="2:12" ht="12.75">
      <c r="B29" s="390" t="s">
        <v>158</v>
      </c>
      <c r="C29" s="72">
        <v>0.037274814350000005</v>
      </c>
      <c r="D29" s="104">
        <v>37.27481435</v>
      </c>
      <c r="E29" s="72">
        <v>0.2</v>
      </c>
      <c r="F29" s="63">
        <v>0.2</v>
      </c>
      <c r="G29" s="63">
        <v>0.01660198726</v>
      </c>
      <c r="H29" s="177">
        <v>8.300993629999999</v>
      </c>
      <c r="I29" s="177">
        <v>44.539423064893136</v>
      </c>
      <c r="J29" s="73">
        <v>-0.020672827090000005</v>
      </c>
      <c r="K29" s="33"/>
      <c r="L29" s="301"/>
    </row>
    <row r="30" spans="2:12" ht="12.75">
      <c r="B30" s="20" t="s">
        <v>159</v>
      </c>
      <c r="C30" s="72">
        <v>0.0026784951100000003</v>
      </c>
      <c r="D30" s="104">
        <v>0.0637736930952381</v>
      </c>
      <c r="E30" s="72">
        <v>4.8</v>
      </c>
      <c r="F30" s="63">
        <v>4.8</v>
      </c>
      <c r="G30" s="63">
        <v>0.029822630510000003</v>
      </c>
      <c r="H30" s="177">
        <v>0.6213048022916667</v>
      </c>
      <c r="I30" s="177">
        <v>1113.409929279281</v>
      </c>
      <c r="J30" s="73">
        <v>0.0271441354</v>
      </c>
      <c r="K30" s="33"/>
      <c r="L30" s="301"/>
    </row>
    <row r="31" spans="2:12" ht="12.75">
      <c r="B31" s="390" t="s">
        <v>160</v>
      </c>
      <c r="C31" s="72">
        <v>0.5923817251200052</v>
      </c>
      <c r="D31" s="104">
        <v>15.978115783828652</v>
      </c>
      <c r="E31" s="72">
        <v>4.343925283000044</v>
      </c>
      <c r="F31" s="63">
        <v>4.343925283000044</v>
      </c>
      <c r="G31" s="63">
        <v>0.5830165056000165</v>
      </c>
      <c r="H31" s="177">
        <v>13.421421125304622</v>
      </c>
      <c r="I31" s="177">
        <v>98.41905664492072</v>
      </c>
      <c r="J31" s="73">
        <v>-0.009365219519988699</v>
      </c>
      <c r="K31" s="33"/>
      <c r="L31" s="301"/>
    </row>
    <row r="32" spans="2:12" s="21" customFormat="1" ht="18" customHeight="1">
      <c r="B32" s="392" t="s">
        <v>161</v>
      </c>
      <c r="C32" s="96">
        <v>36.698838614050004</v>
      </c>
      <c r="D32" s="105">
        <v>8.19482283059215</v>
      </c>
      <c r="E32" s="258">
        <v>496.940559552</v>
      </c>
      <c r="F32" s="76">
        <v>496.940559552</v>
      </c>
      <c r="G32" s="76">
        <v>39.92551068911</v>
      </c>
      <c r="H32" s="231">
        <v>8.034262835197733</v>
      </c>
      <c r="I32" s="231">
        <v>108.79230023869113</v>
      </c>
      <c r="J32" s="230">
        <v>3.2266720750599944</v>
      </c>
      <c r="K32" s="273"/>
      <c r="L32" s="301"/>
    </row>
    <row r="33" spans="2:12" ht="12.75">
      <c r="B33" s="397" t="s">
        <v>162</v>
      </c>
      <c r="C33" s="72">
        <v>32.621720287824395</v>
      </c>
      <c r="D33" s="104">
        <v>8.195122944465396</v>
      </c>
      <c r="E33" s="256">
        <v>443.688485533</v>
      </c>
      <c r="F33" s="65">
        <v>443.688485533</v>
      </c>
      <c r="G33" s="65">
        <v>35.4903843675433</v>
      </c>
      <c r="H33" s="177">
        <v>7.998941943446862</v>
      </c>
      <c r="I33" s="177">
        <v>108.79372410286281</v>
      </c>
      <c r="J33" s="73">
        <v>2.8686640797189042</v>
      </c>
      <c r="K33" s="33"/>
      <c r="L33" s="301"/>
    </row>
    <row r="34" spans="2:12" ht="18" customHeight="1">
      <c r="B34" s="391" t="s">
        <v>163</v>
      </c>
      <c r="C34" s="77">
        <v>14.053667993530002</v>
      </c>
      <c r="D34" s="102">
        <v>10.296857067783352</v>
      </c>
      <c r="E34" s="257">
        <v>95.26315657399999</v>
      </c>
      <c r="F34" s="79">
        <v>95.26315657399999</v>
      </c>
      <c r="G34" s="79">
        <v>31.61514707458</v>
      </c>
      <c r="H34" s="179">
        <v>33.18717142237618</v>
      </c>
      <c r="I34" s="179">
        <v>224.96011069234675</v>
      </c>
      <c r="J34" s="180">
        <v>17.56147908105</v>
      </c>
      <c r="K34" s="67"/>
      <c r="L34" s="301"/>
    </row>
    <row r="35" spans="2:12" ht="12.75">
      <c r="B35" s="390" t="s">
        <v>97</v>
      </c>
      <c r="C35" s="72"/>
      <c r="D35" s="73"/>
      <c r="E35" s="72"/>
      <c r="F35" s="63"/>
      <c r="G35" s="65"/>
      <c r="H35" s="177"/>
      <c r="I35" s="177"/>
      <c r="J35" s="73"/>
      <c r="K35" s="33"/>
      <c r="L35" s="301"/>
    </row>
    <row r="36" spans="2:12" ht="12.75">
      <c r="B36" s="398" t="s">
        <v>164</v>
      </c>
      <c r="C36" s="92">
        <v>13.829102931860003</v>
      </c>
      <c r="D36" s="106">
        <v>11.616524072903779</v>
      </c>
      <c r="E36" s="92">
        <v>92.18824477400001</v>
      </c>
      <c r="F36" s="82">
        <v>92.18824477400001</v>
      </c>
      <c r="G36" s="82">
        <v>31.47757330062</v>
      </c>
      <c r="H36" s="184">
        <v>34.144888405010256</v>
      </c>
      <c r="I36" s="184">
        <v>227.6183311073692</v>
      </c>
      <c r="J36" s="186">
        <v>17.648470368759998</v>
      </c>
      <c r="K36" s="269"/>
      <c r="L36" s="301"/>
    </row>
    <row r="37" spans="2:12" ht="12.75">
      <c r="B37" s="396" t="s">
        <v>165</v>
      </c>
      <c r="C37" s="92">
        <v>9.91189377997</v>
      </c>
      <c r="D37" s="106">
        <v>10.211445981826428</v>
      </c>
      <c r="E37" s="92">
        <v>70.127804345</v>
      </c>
      <c r="F37" s="82">
        <v>70.128453249</v>
      </c>
      <c r="G37" s="82">
        <v>26.863990524200002</v>
      </c>
      <c r="H37" s="184">
        <v>38.30683450099203</v>
      </c>
      <c r="I37" s="184">
        <v>271.0278289955737</v>
      </c>
      <c r="J37" s="186">
        <v>16.95209674423</v>
      </c>
      <c r="K37" s="269"/>
      <c r="L37" s="301"/>
    </row>
    <row r="38" spans="2:12" ht="12.75">
      <c r="B38" s="396" t="s">
        <v>166</v>
      </c>
      <c r="C38" s="92">
        <v>0.09722618006</v>
      </c>
      <c r="D38" s="106">
        <v>8.146239248938006</v>
      </c>
      <c r="E38" s="92">
        <v>1.19418</v>
      </c>
      <c r="F38" s="82">
        <v>1.1934760000000002</v>
      </c>
      <c r="G38" s="82">
        <v>0.08705496256</v>
      </c>
      <c r="H38" s="184">
        <v>7.294236546021872</v>
      </c>
      <c r="I38" s="184">
        <v>89.53860216073166</v>
      </c>
      <c r="J38" s="186">
        <v>-0.010171217499999996</v>
      </c>
      <c r="K38" s="269"/>
      <c r="L38" s="301"/>
    </row>
    <row r="39" spans="2:12" ht="12.75">
      <c r="B39" s="399" t="s">
        <v>167</v>
      </c>
      <c r="C39" s="92">
        <v>0.13940066233</v>
      </c>
      <c r="D39" s="106">
        <v>8.696235953212726</v>
      </c>
      <c r="E39" s="92">
        <v>1.656</v>
      </c>
      <c r="F39" s="82">
        <v>1.656</v>
      </c>
      <c r="G39" s="82">
        <v>0.13303589114</v>
      </c>
      <c r="H39" s="184">
        <v>8.033568305555557</v>
      </c>
      <c r="I39" s="184">
        <v>95.43418870210758</v>
      </c>
      <c r="J39" s="186">
        <v>-0.006364771190000007</v>
      </c>
      <c r="K39" s="269"/>
      <c r="L39" s="301"/>
    </row>
    <row r="40" spans="2:12" ht="12.75">
      <c r="B40" s="398" t="s">
        <v>33</v>
      </c>
      <c r="C40" s="92">
        <v>0.012438701129999993</v>
      </c>
      <c r="D40" s="106">
        <v>2.0014000209171345</v>
      </c>
      <c r="E40" s="92">
        <v>0.3465</v>
      </c>
      <c r="F40" s="82">
        <v>0.3465</v>
      </c>
      <c r="G40" s="82">
        <v>0.08483348262000001</v>
      </c>
      <c r="H40" s="184">
        <v>24.48296756709957</v>
      </c>
      <c r="I40" s="184">
        <v>682.0123880571127</v>
      </c>
      <c r="J40" s="186">
        <v>0.07239478149000002</v>
      </c>
      <c r="K40" s="269"/>
      <c r="L40" s="301"/>
    </row>
    <row r="41" spans="2:12" ht="12.75">
      <c r="B41" s="398" t="s">
        <v>34</v>
      </c>
      <c r="C41" s="92">
        <v>0.15637176996000002</v>
      </c>
      <c r="D41" s="108" t="s">
        <v>71</v>
      </c>
      <c r="E41" s="92">
        <v>0</v>
      </c>
      <c r="F41" s="82">
        <v>0</v>
      </c>
      <c r="G41" s="82">
        <v>0</v>
      </c>
      <c r="H41" s="185" t="s">
        <v>71</v>
      </c>
      <c r="I41" s="185" t="s">
        <v>71</v>
      </c>
      <c r="J41" s="186">
        <v>-0.15637176996000002</v>
      </c>
      <c r="K41" s="269"/>
      <c r="L41" s="301"/>
    </row>
    <row r="42" spans="2:12" ht="13.5" thickBot="1">
      <c r="B42" s="400" t="s">
        <v>35</v>
      </c>
      <c r="C42" s="93">
        <v>0.05575459058</v>
      </c>
      <c r="D42" s="107">
        <v>0.3315429579657528</v>
      </c>
      <c r="E42" s="93">
        <v>2.7284118</v>
      </c>
      <c r="F42" s="84">
        <v>2.7284118</v>
      </c>
      <c r="G42" s="84">
        <v>0.05274029134</v>
      </c>
      <c r="H42" s="229">
        <v>1.9330033442898904</v>
      </c>
      <c r="I42" s="229">
        <v>94.59363039232635</v>
      </c>
      <c r="J42" s="195">
        <v>-0.003014299239999997</v>
      </c>
      <c r="K42" s="269"/>
      <c r="L42" s="301"/>
    </row>
    <row r="43" spans="2:12" ht="12.75">
      <c r="B43" s="26" t="s">
        <v>124</v>
      </c>
      <c r="C43" s="267"/>
      <c r="D43" s="268"/>
      <c r="E43" s="267"/>
      <c r="F43" s="269"/>
      <c r="G43" s="269"/>
      <c r="H43" s="270"/>
      <c r="I43" s="270"/>
      <c r="J43" s="269"/>
      <c r="K43" s="269"/>
      <c r="L43" s="301"/>
    </row>
    <row r="44" spans="2:12" ht="12.75" customHeight="1">
      <c r="B44" s="28"/>
      <c r="C44" s="28"/>
      <c r="D44" s="28"/>
      <c r="E44" s="370"/>
      <c r="F44" s="38"/>
      <c r="G44" s="10"/>
      <c r="H44" s="10"/>
      <c r="I44" s="10"/>
      <c r="J44" s="10"/>
      <c r="K44" s="10"/>
      <c r="L44" s="301"/>
    </row>
    <row r="45" spans="3:12" ht="12.75" customHeight="1">
      <c r="C45" s="28"/>
      <c r="D45" s="359"/>
      <c r="E45" s="27"/>
      <c r="G45" s="127"/>
      <c r="L45" s="301"/>
    </row>
    <row r="46" spans="3:12" ht="12.75" customHeight="1">
      <c r="C46" s="28"/>
      <c r="D46" s="28"/>
      <c r="E46" s="27"/>
      <c r="G46" s="127"/>
      <c r="L46" s="301"/>
    </row>
    <row r="47" spans="3:12" ht="12.75" customHeight="1">
      <c r="C47" s="26"/>
      <c r="D47" s="26"/>
      <c r="E47" s="376"/>
      <c r="F47" s="376"/>
      <c r="G47" s="376"/>
      <c r="H47" s="127"/>
      <c r="L47" s="301"/>
    </row>
    <row r="48" spans="2:12" ht="12.75" customHeight="1">
      <c r="B48" s="28"/>
      <c r="C48" s="28"/>
      <c r="D48" s="28"/>
      <c r="E48" s="37"/>
      <c r="F48" s="38"/>
      <c r="G48" s="10"/>
      <c r="H48" s="10"/>
      <c r="L48" s="301"/>
    </row>
    <row r="49" spans="2:12" ht="12.75" customHeight="1">
      <c r="B49" s="29"/>
      <c r="C49" s="29"/>
      <c r="D49" s="29"/>
      <c r="E49" s="292"/>
      <c r="F49" s="292"/>
      <c r="G49" s="292"/>
      <c r="H49" s="10"/>
      <c r="L49" s="301"/>
    </row>
    <row r="50" spans="2:12" ht="13.5" thickBot="1">
      <c r="B50" s="10"/>
      <c r="C50" s="10"/>
      <c r="D50" s="10"/>
      <c r="H50" s="2"/>
      <c r="I50" s="2"/>
      <c r="J50" s="2" t="s">
        <v>81</v>
      </c>
      <c r="K50" s="2"/>
      <c r="L50" s="301"/>
    </row>
    <row r="51" spans="2:12" ht="12.75">
      <c r="B51" s="243"/>
      <c r="C51" s="421">
        <v>2017</v>
      </c>
      <c r="D51" s="419"/>
      <c r="E51" s="416">
        <v>2018</v>
      </c>
      <c r="F51" s="413"/>
      <c r="G51" s="413"/>
      <c r="H51" s="413"/>
      <c r="I51" s="413"/>
      <c r="J51" s="414"/>
      <c r="K51" s="294"/>
      <c r="L51" s="301"/>
    </row>
    <row r="52" spans="2:12" ht="12.75">
      <c r="B52" s="242"/>
      <c r="C52" s="245" t="s">
        <v>1</v>
      </c>
      <c r="D52" s="241" t="s">
        <v>2</v>
      </c>
      <c r="E52" s="3" t="s">
        <v>69</v>
      </c>
      <c r="F52" s="41" t="s">
        <v>0</v>
      </c>
      <c r="G52" s="5" t="s">
        <v>1</v>
      </c>
      <c r="H52" s="5" t="s">
        <v>2</v>
      </c>
      <c r="I52" s="5" t="s">
        <v>80</v>
      </c>
      <c r="J52" s="48" t="s">
        <v>4</v>
      </c>
      <c r="K52" s="294"/>
      <c r="L52" s="301"/>
    </row>
    <row r="53" spans="2:12" ht="13.5" thickBot="1">
      <c r="B53" s="240"/>
      <c r="C53" s="246" t="s">
        <v>70</v>
      </c>
      <c r="D53" s="239" t="s">
        <v>5</v>
      </c>
      <c r="E53" s="6" t="s">
        <v>68</v>
      </c>
      <c r="F53" s="42" t="s">
        <v>3</v>
      </c>
      <c r="G53" s="7" t="s">
        <v>70</v>
      </c>
      <c r="H53" s="8" t="s">
        <v>5</v>
      </c>
      <c r="I53" s="8" t="s">
        <v>130</v>
      </c>
      <c r="J53" s="49" t="s">
        <v>131</v>
      </c>
      <c r="K53" s="294"/>
      <c r="L53" s="301"/>
    </row>
    <row r="54" spans="2:12" ht="13.5" thickBot="1">
      <c r="B54" s="238"/>
      <c r="C54" s="165">
        <v>1</v>
      </c>
      <c r="D54" s="166">
        <v>2</v>
      </c>
      <c r="E54" s="43" t="s">
        <v>83</v>
      </c>
      <c r="F54" s="43" t="s">
        <v>84</v>
      </c>
      <c r="G54" s="43" t="s">
        <v>85</v>
      </c>
      <c r="H54" s="167" t="s">
        <v>86</v>
      </c>
      <c r="I54" s="167" t="s">
        <v>87</v>
      </c>
      <c r="J54" s="168" t="s">
        <v>88</v>
      </c>
      <c r="K54" s="295"/>
      <c r="L54" s="301"/>
    </row>
    <row r="55" spans="2:12" ht="20.25" customHeight="1">
      <c r="B55" s="401" t="s">
        <v>168</v>
      </c>
      <c r="C55" s="262">
        <v>97.07032916348</v>
      </c>
      <c r="D55" s="237">
        <v>7.414068765461204</v>
      </c>
      <c r="E55" s="90">
        <v>1364.497641409</v>
      </c>
      <c r="F55" s="61">
        <v>1364.497641409</v>
      </c>
      <c r="G55" s="60">
        <v>105.69176683613</v>
      </c>
      <c r="H55" s="50">
        <v>7.745837268504998</v>
      </c>
      <c r="I55" s="50">
        <v>108.8816405043093</v>
      </c>
      <c r="J55" s="59">
        <v>8.621437672650003</v>
      </c>
      <c r="K55" s="297"/>
      <c r="L55" s="301"/>
    </row>
    <row r="56" spans="2:12" ht="18" customHeight="1">
      <c r="B56" s="391" t="s">
        <v>169</v>
      </c>
      <c r="C56" s="263">
        <v>96.23409015778</v>
      </c>
      <c r="D56" s="236">
        <v>7.990425188929641</v>
      </c>
      <c r="E56" s="77">
        <v>1274.37410048</v>
      </c>
      <c r="F56" s="138">
        <v>1274.14883229983</v>
      </c>
      <c r="G56" s="169">
        <v>104.64499264141</v>
      </c>
      <c r="H56" s="52">
        <v>8.21293321381667</v>
      </c>
      <c r="I56" s="52">
        <v>108.74004468670088</v>
      </c>
      <c r="J56" s="66">
        <v>8.410902483629997</v>
      </c>
      <c r="K56" s="298"/>
      <c r="L56" s="301"/>
    </row>
    <row r="57" spans="2:12" ht="12.75">
      <c r="B57" s="390" t="s">
        <v>97</v>
      </c>
      <c r="C57" s="117"/>
      <c r="D57" s="125"/>
      <c r="E57" s="72"/>
      <c r="F57" s="63"/>
      <c r="G57" s="65"/>
      <c r="H57" s="177"/>
      <c r="I57" s="177"/>
      <c r="J57" s="73"/>
      <c r="K57" s="33"/>
      <c r="L57" s="301"/>
    </row>
    <row r="58" spans="2:12" ht="12.75">
      <c r="B58" s="402" t="s">
        <v>108</v>
      </c>
      <c r="C58" s="117">
        <v>0.08069147383000001</v>
      </c>
      <c r="D58" s="125">
        <v>0.06842643761622266</v>
      </c>
      <c r="E58" s="135">
        <v>133.71883176</v>
      </c>
      <c r="F58" s="82">
        <v>133.72132775284</v>
      </c>
      <c r="G58" s="82">
        <v>0.09111972148</v>
      </c>
      <c r="H58" s="177">
        <v>0.06814150219059933</v>
      </c>
      <c r="I58" s="177">
        <v>112.92360537616418</v>
      </c>
      <c r="J58" s="73">
        <v>0.010428247649999986</v>
      </c>
      <c r="K58" s="33"/>
      <c r="L58" s="301"/>
    </row>
    <row r="59" spans="2:12" ht="12.75">
      <c r="B59" s="398" t="s">
        <v>170</v>
      </c>
      <c r="C59" s="117">
        <v>3.13860269038</v>
      </c>
      <c r="D59" s="125">
        <v>2.652816973896822</v>
      </c>
      <c r="E59" s="135">
        <v>119.211493793</v>
      </c>
      <c r="F59" s="82">
        <v>118.59160541357</v>
      </c>
      <c r="G59" s="82">
        <v>3.40007507333</v>
      </c>
      <c r="H59" s="177">
        <v>2.867045320343511</v>
      </c>
      <c r="I59" s="177">
        <v>108.33085320902288</v>
      </c>
      <c r="J59" s="73">
        <v>0.2614723829500001</v>
      </c>
      <c r="K59" s="33"/>
      <c r="L59" s="301"/>
    </row>
    <row r="60" spans="2:12" ht="12.75">
      <c r="B60" s="403" t="s">
        <v>171</v>
      </c>
      <c r="C60" s="117">
        <v>0.00767596818</v>
      </c>
      <c r="D60" s="125">
        <v>0.016572501063313</v>
      </c>
      <c r="E60" s="135">
        <v>45.2175</v>
      </c>
      <c r="F60" s="82">
        <v>45.2175</v>
      </c>
      <c r="G60" s="82">
        <v>0.31295393871</v>
      </c>
      <c r="H60" s="177">
        <v>0.6921080084259412</v>
      </c>
      <c r="I60" s="177">
        <v>4077.0614386522902</v>
      </c>
      <c r="J60" s="73">
        <v>0.30527797053</v>
      </c>
      <c r="K60" s="33"/>
      <c r="L60" s="301"/>
    </row>
    <row r="61" spans="2:12" ht="12.75">
      <c r="B61" s="403" t="s">
        <v>172</v>
      </c>
      <c r="C61" s="117">
        <v>0.28</v>
      </c>
      <c r="D61" s="125">
        <v>21.671826625387</v>
      </c>
      <c r="E61" s="135">
        <v>0.453</v>
      </c>
      <c r="F61" s="82">
        <v>0.453</v>
      </c>
      <c r="G61" s="82">
        <v>0</v>
      </c>
      <c r="H61" s="177">
        <v>0</v>
      </c>
      <c r="I61" s="177">
        <v>0</v>
      </c>
      <c r="J61" s="73">
        <v>-0.28</v>
      </c>
      <c r="K61" s="33"/>
      <c r="L61" s="301"/>
    </row>
    <row r="62" spans="2:12" ht="12.75">
      <c r="B62" s="398" t="s">
        <v>43</v>
      </c>
      <c r="C62" s="117">
        <v>0.70048993906</v>
      </c>
      <c r="D62" s="125">
        <v>1.4924121247634525</v>
      </c>
      <c r="E62" s="135">
        <v>47.836073021</v>
      </c>
      <c r="F62" s="82">
        <v>51.40310193265</v>
      </c>
      <c r="G62" s="82">
        <v>1.43235953681</v>
      </c>
      <c r="H62" s="177">
        <v>2.786523542269343</v>
      </c>
      <c r="I62" s="177">
        <v>204.479673003171</v>
      </c>
      <c r="J62" s="73">
        <v>0.7318695977499999</v>
      </c>
      <c r="K62" s="33"/>
      <c r="L62" s="301"/>
    </row>
    <row r="63" spans="2:12" ht="12.75">
      <c r="B63" s="398" t="s">
        <v>44</v>
      </c>
      <c r="C63" s="117">
        <v>1.81653667831</v>
      </c>
      <c r="D63" s="125">
        <v>13.555542851796437</v>
      </c>
      <c r="E63" s="135">
        <v>11.777699032000001</v>
      </c>
      <c r="F63" s="82">
        <v>14.206204454</v>
      </c>
      <c r="G63" s="82">
        <v>1.75513869439</v>
      </c>
      <c r="H63" s="177">
        <v>12.354733455182751</v>
      </c>
      <c r="I63" s="177">
        <v>96.62005261698755</v>
      </c>
      <c r="J63" s="73">
        <v>-0.061397983920000065</v>
      </c>
      <c r="K63" s="33"/>
      <c r="L63" s="301"/>
    </row>
    <row r="64" spans="2:12" ht="12.75">
      <c r="B64" s="398" t="s">
        <v>173</v>
      </c>
      <c r="C64" s="117">
        <v>7.57101179909</v>
      </c>
      <c r="D64" s="125">
        <v>18.63580740681223</v>
      </c>
      <c r="E64" s="135">
        <v>34.946206094000004</v>
      </c>
      <c r="F64" s="82">
        <v>34.886469094</v>
      </c>
      <c r="G64" s="82">
        <v>5.662470385020001</v>
      </c>
      <c r="H64" s="177">
        <v>16.231136403522903</v>
      </c>
      <c r="I64" s="177">
        <v>74.79146163397346</v>
      </c>
      <c r="J64" s="73">
        <v>-1.9085414140699992</v>
      </c>
      <c r="K64" s="33"/>
      <c r="L64" s="301"/>
    </row>
    <row r="65" spans="2:12" ht="12.75">
      <c r="B65" s="403" t="s">
        <v>174</v>
      </c>
      <c r="C65" s="117">
        <v>3.57101179909</v>
      </c>
      <c r="D65" s="125">
        <v>11.103038097610906</v>
      </c>
      <c r="E65" s="135">
        <v>29.071072459</v>
      </c>
      <c r="F65" s="82">
        <v>29.011335459</v>
      </c>
      <c r="G65" s="82">
        <v>5.662470385020001</v>
      </c>
      <c r="H65" s="177">
        <v>19.518130742455597</v>
      </c>
      <c r="I65" s="177">
        <v>158.56767503436888</v>
      </c>
      <c r="J65" s="73">
        <v>2.091458585930001</v>
      </c>
      <c r="K65" s="33"/>
      <c r="L65" s="301"/>
    </row>
    <row r="66" spans="2:12" ht="12.75">
      <c r="B66" s="398" t="s">
        <v>104</v>
      </c>
      <c r="C66" s="117">
        <v>5.4760148</v>
      </c>
      <c r="D66" s="125">
        <v>8.251592857503212</v>
      </c>
      <c r="E66" s="135">
        <v>69.80075599999999</v>
      </c>
      <c r="F66" s="82">
        <v>69.80075599999999</v>
      </c>
      <c r="G66" s="82">
        <v>5.698103723999999</v>
      </c>
      <c r="H66" s="177">
        <v>8.163383966786835</v>
      </c>
      <c r="I66" s="177">
        <v>104.05566697884015</v>
      </c>
      <c r="J66" s="73">
        <v>0.22208892399999947</v>
      </c>
      <c r="K66" s="33"/>
      <c r="L66" s="301"/>
    </row>
    <row r="67" spans="2:12" ht="12.75">
      <c r="B67" s="398" t="s">
        <v>47</v>
      </c>
      <c r="C67" s="117">
        <v>23.19357165763</v>
      </c>
      <c r="D67" s="125">
        <v>17.982018777598675</v>
      </c>
      <c r="E67" s="135">
        <v>152.342816389</v>
      </c>
      <c r="F67" s="82">
        <v>150.81098212024</v>
      </c>
      <c r="G67" s="82">
        <v>29.63768078259</v>
      </c>
      <c r="H67" s="177">
        <v>19.65220328514285</v>
      </c>
      <c r="I67" s="177">
        <v>127.78403093790031</v>
      </c>
      <c r="J67" s="73">
        <v>6.444109124960001</v>
      </c>
      <c r="K67" s="33"/>
      <c r="L67" s="301"/>
    </row>
    <row r="68" spans="2:12" ht="12.75">
      <c r="B68" s="398" t="s">
        <v>48</v>
      </c>
      <c r="C68" s="117">
        <v>5.89301208953</v>
      </c>
      <c r="D68" s="125">
        <v>9.20657794473263</v>
      </c>
      <c r="E68" s="135">
        <v>67.914377353</v>
      </c>
      <c r="F68" s="82">
        <v>68.6792154744</v>
      </c>
      <c r="G68" s="82">
        <v>6.51076919987</v>
      </c>
      <c r="H68" s="177">
        <v>9.479970257227055</v>
      </c>
      <c r="I68" s="177">
        <v>110.48287532682237</v>
      </c>
      <c r="J68" s="73">
        <v>0.6177571103400004</v>
      </c>
      <c r="K68" s="33"/>
      <c r="L68" s="301"/>
    </row>
    <row r="69" spans="2:14" ht="12.75">
      <c r="B69" s="398" t="s">
        <v>175</v>
      </c>
      <c r="C69" s="117">
        <v>44.23872776772</v>
      </c>
      <c r="D69" s="125">
        <v>8.342443420939006</v>
      </c>
      <c r="E69" s="135">
        <v>557.875768207</v>
      </c>
      <c r="F69" s="82">
        <v>557.632768207</v>
      </c>
      <c r="G69" s="82">
        <v>45.79577291474</v>
      </c>
      <c r="H69" s="177">
        <v>8.212532606717268</v>
      </c>
      <c r="I69" s="177">
        <v>103.51964268772697</v>
      </c>
      <c r="J69" s="73">
        <v>1.5570451470199984</v>
      </c>
      <c r="K69" s="33"/>
      <c r="L69" s="301"/>
      <c r="M69" s="355"/>
      <c r="N69" s="355"/>
    </row>
    <row r="70" spans="2:14" ht="12.75">
      <c r="B70" s="403" t="s">
        <v>176</v>
      </c>
      <c r="C70" s="117">
        <v>34.31653758798</v>
      </c>
      <c r="D70" s="125">
        <v>8.342393779473234</v>
      </c>
      <c r="E70" s="135">
        <v>429.284016</v>
      </c>
      <c r="F70" s="82">
        <v>429.284016</v>
      </c>
      <c r="G70" s="82">
        <v>35.94830849754</v>
      </c>
      <c r="H70" s="177">
        <v>8.374015140955073</v>
      </c>
      <c r="I70" s="177">
        <v>104.75505696160778</v>
      </c>
      <c r="J70" s="73">
        <v>1.6317709095599966</v>
      </c>
      <c r="K70" s="33"/>
      <c r="L70" s="301"/>
      <c r="M70" s="355"/>
      <c r="N70" s="355"/>
    </row>
    <row r="71" spans="2:12" ht="12.75">
      <c r="B71" s="403" t="s">
        <v>177</v>
      </c>
      <c r="C71" s="117">
        <v>0.724169777</v>
      </c>
      <c r="D71" s="125">
        <v>8.57671490529926</v>
      </c>
      <c r="E71" s="135">
        <v>6.965091</v>
      </c>
      <c r="F71" s="82">
        <v>6.963091</v>
      </c>
      <c r="G71" s="82">
        <v>0.66758792141</v>
      </c>
      <c r="H71" s="177">
        <v>9.587522573092897</v>
      </c>
      <c r="I71" s="177">
        <v>92.18665879368783</v>
      </c>
      <c r="J71" s="73">
        <v>-0.05658185558999995</v>
      </c>
      <c r="K71" s="33"/>
      <c r="L71" s="301"/>
    </row>
    <row r="72" spans="2:12" ht="12.75">
      <c r="B72" s="403" t="s">
        <v>178</v>
      </c>
      <c r="C72" s="117">
        <v>6.02153816762</v>
      </c>
      <c r="D72" s="125">
        <v>8.541531566916237</v>
      </c>
      <c r="E72" s="135">
        <v>77.716771207</v>
      </c>
      <c r="F72" s="82">
        <v>77.491771207</v>
      </c>
      <c r="G72" s="82">
        <v>6.09684444884</v>
      </c>
      <c r="H72" s="177">
        <v>7.867731442805451</v>
      </c>
      <c r="I72" s="177">
        <v>101.25061535979209</v>
      </c>
      <c r="J72" s="73">
        <v>0.0753062812199996</v>
      </c>
      <c r="K72" s="33"/>
      <c r="L72" s="301"/>
    </row>
    <row r="73" spans="2:12" ht="12.75">
      <c r="B73" s="403" t="s">
        <v>179</v>
      </c>
      <c r="C73" s="117">
        <v>3.17648223512</v>
      </c>
      <c r="D73" s="125">
        <v>7.942555735899809</v>
      </c>
      <c r="E73" s="135">
        <v>43.90989</v>
      </c>
      <c r="F73" s="82">
        <v>43.89389</v>
      </c>
      <c r="G73" s="82">
        <v>3.08303204695</v>
      </c>
      <c r="H73" s="177">
        <v>7.02382961945273</v>
      </c>
      <c r="I73" s="177">
        <v>97.05806041863573</v>
      </c>
      <c r="J73" s="73">
        <v>-0.09345018816999984</v>
      </c>
      <c r="K73" s="33"/>
      <c r="L73" s="301"/>
    </row>
    <row r="74" spans="2:12" ht="12.75">
      <c r="B74" s="398" t="s">
        <v>54</v>
      </c>
      <c r="C74" s="117">
        <v>1.5918999999999998E-05</v>
      </c>
      <c r="D74" s="125">
        <v>0.00034606521739130434</v>
      </c>
      <c r="E74" s="135">
        <v>4.15</v>
      </c>
      <c r="F74" s="82">
        <v>4.15</v>
      </c>
      <c r="G74" s="82">
        <v>6.6308E-05</v>
      </c>
      <c r="H74" s="177">
        <v>0.0015977831325301203</v>
      </c>
      <c r="I74" s="177">
        <v>416.53370186569515</v>
      </c>
      <c r="J74" s="73">
        <v>5.038900000000001E-05</v>
      </c>
      <c r="K74" s="33"/>
      <c r="L74" s="301"/>
    </row>
    <row r="75" spans="2:12" ht="12.75">
      <c r="B75" s="398" t="s">
        <v>55</v>
      </c>
      <c r="C75" s="117">
        <v>0</v>
      </c>
      <c r="D75" s="125">
        <v>0</v>
      </c>
      <c r="E75" s="135">
        <v>6.95</v>
      </c>
      <c r="F75" s="82">
        <v>6.95</v>
      </c>
      <c r="G75" s="82">
        <v>0</v>
      </c>
      <c r="H75" s="177">
        <v>0</v>
      </c>
      <c r="I75" s="178" t="s">
        <v>71</v>
      </c>
      <c r="J75" s="73">
        <v>0</v>
      </c>
      <c r="K75" s="33"/>
      <c r="L75" s="301"/>
    </row>
    <row r="76" spans="2:12" ht="12.75">
      <c r="B76" s="398" t="s">
        <v>119</v>
      </c>
      <c r="C76" s="117">
        <v>3.0009578622600004</v>
      </c>
      <c r="D76" s="125">
        <v>8.002554299360002</v>
      </c>
      <c r="E76" s="135">
        <v>39.55</v>
      </c>
      <c r="F76" s="82">
        <v>39.55</v>
      </c>
      <c r="G76" s="82">
        <v>1.81933201135</v>
      </c>
      <c r="H76" s="177">
        <v>4.600080938938053</v>
      </c>
      <c r="I76" s="177">
        <v>60.6250435645862</v>
      </c>
      <c r="J76" s="73">
        <v>-1.1816258509100004</v>
      </c>
      <c r="K76" s="33"/>
      <c r="L76" s="301"/>
    </row>
    <row r="77" spans="2:12" ht="12.75">
      <c r="B77" s="398" t="s">
        <v>110</v>
      </c>
      <c r="C77" s="117">
        <v>1.1244574809699874</v>
      </c>
      <c r="D77" s="125">
        <v>3.997558860893901</v>
      </c>
      <c r="E77" s="254">
        <v>28.300078830999922</v>
      </c>
      <c r="F77" s="255">
        <v>23.76640185112987</v>
      </c>
      <c r="G77" s="82">
        <v>2.8421042898300044</v>
      </c>
      <c r="H77" s="177">
        <v>11.958496316071038</v>
      </c>
      <c r="I77" s="177">
        <v>252.75338000137882</v>
      </c>
      <c r="J77" s="73">
        <v>1.717646808860017</v>
      </c>
      <c r="K77" s="33"/>
      <c r="L77" s="301"/>
    </row>
    <row r="78" spans="2:12" ht="18" customHeight="1">
      <c r="B78" s="391" t="s">
        <v>180</v>
      </c>
      <c r="C78" s="263">
        <v>0.8362390057</v>
      </c>
      <c r="D78" s="236">
        <v>0.7971434160870788</v>
      </c>
      <c r="E78" s="77">
        <v>90.123540929</v>
      </c>
      <c r="F78" s="169">
        <v>90.34880910917</v>
      </c>
      <c r="G78" s="169">
        <v>1.04677419472</v>
      </c>
      <c r="H78" s="179">
        <v>1.1585921331349978</v>
      </c>
      <c r="I78" s="179">
        <v>125.17643730858559</v>
      </c>
      <c r="J78" s="180">
        <v>0.21053518902</v>
      </c>
      <c r="K78" s="67"/>
      <c r="L78" s="301"/>
    </row>
    <row r="79" spans="2:12" ht="13.5" customHeight="1">
      <c r="B79" s="404" t="s">
        <v>58</v>
      </c>
      <c r="C79" s="264"/>
      <c r="D79" s="235"/>
      <c r="E79" s="136"/>
      <c r="F79" s="181"/>
      <c r="G79" s="139"/>
      <c r="H79" s="182"/>
      <c r="I79" s="182"/>
      <c r="J79" s="183"/>
      <c r="K79" s="299"/>
      <c r="L79" s="301"/>
    </row>
    <row r="80" spans="2:12" ht="13.5" customHeight="1">
      <c r="B80" s="404" t="s">
        <v>181</v>
      </c>
      <c r="C80" s="117">
        <v>0.06453085798</v>
      </c>
      <c r="D80" s="125">
        <v>0.40941142845810186</v>
      </c>
      <c r="E80" s="72">
        <v>17.186356985</v>
      </c>
      <c r="F80" s="82">
        <v>16.76884589817</v>
      </c>
      <c r="G80" s="82">
        <v>0.11121010092</v>
      </c>
      <c r="H80" s="184">
        <v>0.663194721898759</v>
      </c>
      <c r="I80" s="184">
        <v>172.33631227166896</v>
      </c>
      <c r="J80" s="186">
        <v>0.046679242940000004</v>
      </c>
      <c r="K80" s="269"/>
      <c r="L80" s="301"/>
    </row>
    <row r="81" spans="2:12" ht="13.5" customHeight="1">
      <c r="B81" s="404" t="s">
        <v>182</v>
      </c>
      <c r="C81" s="117">
        <v>0.032568289640000005</v>
      </c>
      <c r="D81" s="125">
        <v>0.4793813586419382</v>
      </c>
      <c r="E81" s="72">
        <v>4.601283237</v>
      </c>
      <c r="F81" s="82">
        <v>4.71029739501</v>
      </c>
      <c r="G81" s="82">
        <v>0.051893491539999996</v>
      </c>
      <c r="H81" s="184">
        <v>1.1017030813165847</v>
      </c>
      <c r="I81" s="184">
        <v>159.33747861375255</v>
      </c>
      <c r="J81" s="186">
        <v>0.01932520189999999</v>
      </c>
      <c r="K81" s="269"/>
      <c r="L81" s="301"/>
    </row>
    <row r="82" spans="2:12" ht="13.5" customHeight="1">
      <c r="B82" s="398" t="s">
        <v>183</v>
      </c>
      <c r="C82" s="117">
        <v>0.26562386600000004</v>
      </c>
      <c r="D82" s="125">
        <v>0.6851996210025734</v>
      </c>
      <c r="E82" s="72">
        <v>40.604704276</v>
      </c>
      <c r="F82" s="82">
        <v>40.664441276</v>
      </c>
      <c r="G82" s="82">
        <v>0.316899507</v>
      </c>
      <c r="H82" s="184">
        <v>0.779303728407632</v>
      </c>
      <c r="I82" s="184">
        <v>119.30385314096739</v>
      </c>
      <c r="J82" s="186">
        <v>0.05127564099999998</v>
      </c>
      <c r="K82" s="269"/>
      <c r="L82" s="301"/>
    </row>
    <row r="83" spans="2:12" ht="13.5" customHeight="1">
      <c r="B83" s="403" t="s">
        <v>184</v>
      </c>
      <c r="C83" s="117">
        <v>0</v>
      </c>
      <c r="D83" s="125">
        <v>0</v>
      </c>
      <c r="E83" s="72">
        <v>35.923831666</v>
      </c>
      <c r="F83" s="82">
        <v>35.923831666</v>
      </c>
      <c r="G83" s="82">
        <v>0</v>
      </c>
      <c r="H83" s="184">
        <v>0</v>
      </c>
      <c r="I83" s="185" t="s">
        <v>71</v>
      </c>
      <c r="J83" s="186">
        <v>0</v>
      </c>
      <c r="K83" s="269"/>
      <c r="L83" s="301"/>
    </row>
    <row r="84" spans="2:12" ht="13.5" customHeight="1">
      <c r="B84" s="398" t="s">
        <v>185</v>
      </c>
      <c r="C84" s="117">
        <v>0.03363880092</v>
      </c>
      <c r="D84" s="125">
        <v>0.4031809916087573</v>
      </c>
      <c r="E84" s="72">
        <v>4.963524152</v>
      </c>
      <c r="F84" s="81">
        <v>5.1249498968</v>
      </c>
      <c r="G84" s="81">
        <v>0.020985147439999997</v>
      </c>
      <c r="H84" s="55">
        <v>0.40947029458967094</v>
      </c>
      <c r="I84" s="184">
        <v>62.38375585951176</v>
      </c>
      <c r="J84" s="186">
        <v>-0.012653653480000006</v>
      </c>
      <c r="K84" s="269"/>
      <c r="L84" s="301"/>
    </row>
    <row r="85" spans="2:12" ht="13.5" customHeight="1">
      <c r="B85" s="398" t="s">
        <v>186</v>
      </c>
      <c r="C85" s="117">
        <v>0.34800917416</v>
      </c>
      <c r="D85" s="125">
        <v>3.274982886849264</v>
      </c>
      <c r="E85" s="72">
        <v>10.227609139</v>
      </c>
      <c r="F85" s="81">
        <v>10.459780468049999</v>
      </c>
      <c r="G85" s="81">
        <v>0.41645786355000003</v>
      </c>
      <c r="H85" s="55">
        <v>3.9815162930244523</v>
      </c>
      <c r="I85" s="184">
        <v>119.66864510259441</v>
      </c>
      <c r="J85" s="186">
        <v>0.06844868939000004</v>
      </c>
      <c r="K85" s="269"/>
      <c r="L85" s="301"/>
    </row>
    <row r="86" spans="2:12" ht="13.5" customHeight="1" thickBot="1">
      <c r="B86" s="404" t="s">
        <v>187</v>
      </c>
      <c r="C86" s="117">
        <v>0.09186801699999991</v>
      </c>
      <c r="D86" s="125">
        <v>0.3732464155980798</v>
      </c>
      <c r="E86" s="72">
        <v>12.540063139999996</v>
      </c>
      <c r="F86" s="81">
        <v>12.620494175140006</v>
      </c>
      <c r="G86" s="81">
        <v>0.12932808426999998</v>
      </c>
      <c r="H86" s="55">
        <v>1.0247465945093648</v>
      </c>
      <c r="I86" s="184">
        <v>140.77596152968025</v>
      </c>
      <c r="J86" s="186">
        <v>0.037460067270000064</v>
      </c>
      <c r="K86" s="269"/>
      <c r="L86" s="301"/>
    </row>
    <row r="87" spans="2:12" ht="15.75" customHeight="1" thickBot="1">
      <c r="B87" s="234" t="s">
        <v>188</v>
      </c>
      <c r="C87" s="265">
        <v>9.100083002359995</v>
      </c>
      <c r="D87" s="336" t="s">
        <v>121</v>
      </c>
      <c r="E87" s="137">
        <v>-50</v>
      </c>
      <c r="F87" s="140">
        <v>-50</v>
      </c>
      <c r="G87" s="140">
        <v>26.453480388990016</v>
      </c>
      <c r="H87" s="374" t="s">
        <v>121</v>
      </c>
      <c r="I87" s="373">
        <v>290.6949352234439</v>
      </c>
      <c r="J87" s="202">
        <v>17.35339738663002</v>
      </c>
      <c r="K87" s="297"/>
      <c r="L87" s="301"/>
    </row>
    <row r="88" spans="2:12" ht="12.75" customHeight="1">
      <c r="B88" s="187" t="s">
        <v>142</v>
      </c>
      <c r="C88" s="188"/>
      <c r="D88" s="189"/>
      <c r="E88" s="131"/>
      <c r="F88" s="131"/>
      <c r="G88" s="131"/>
      <c r="H88" s="132"/>
      <c r="I88" s="132"/>
      <c r="J88" s="132"/>
      <c r="K88" s="132"/>
      <c r="L88" s="10"/>
    </row>
    <row r="89" spans="2:12" ht="12.75" customHeight="1">
      <c r="B89" s="187" t="s">
        <v>109</v>
      </c>
      <c r="C89" s="188"/>
      <c r="D89" s="189"/>
      <c r="E89" s="131"/>
      <c r="F89" s="131"/>
      <c r="G89" s="131"/>
      <c r="H89" s="132"/>
      <c r="I89" s="132"/>
      <c r="J89" s="132"/>
      <c r="K89" s="132"/>
      <c r="L89" s="10"/>
    </row>
    <row r="90" spans="2:12" ht="12.75" customHeight="1">
      <c r="B90" s="187" t="s">
        <v>107</v>
      </c>
      <c r="C90" s="188"/>
      <c r="D90" s="189"/>
      <c r="E90" s="131"/>
      <c r="F90" s="131"/>
      <c r="G90" s="131"/>
      <c r="H90" s="132"/>
      <c r="I90" s="132"/>
      <c r="J90" s="132"/>
      <c r="K90" s="132"/>
      <c r="L90" s="10"/>
    </row>
    <row r="91" spans="2:12" ht="12.75" customHeight="1">
      <c r="B91" s="133"/>
      <c r="C91" s="272"/>
      <c r="D91" s="189"/>
      <c r="E91" s="131"/>
      <c r="F91" s="131"/>
      <c r="G91" s="131"/>
      <c r="H91" s="132"/>
      <c r="I91" s="132"/>
      <c r="J91" s="132"/>
      <c r="K91" s="132"/>
      <c r="L91" s="10"/>
    </row>
    <row r="92" spans="2:7" ht="12.75" customHeight="1">
      <c r="B92" s="28"/>
      <c r="C92" s="272"/>
      <c r="D92" s="28"/>
      <c r="E92" s="37"/>
      <c r="F92" s="38"/>
      <c r="G92" s="38"/>
    </row>
    <row r="93" spans="2:11" ht="12.75" customHeight="1">
      <c r="B93" s="28"/>
      <c r="C93" s="261"/>
      <c r="D93" s="28"/>
      <c r="E93" s="37"/>
      <c r="F93" s="38"/>
      <c r="G93" s="38"/>
      <c r="H93" s="10"/>
      <c r="I93" s="10"/>
      <c r="J93" s="10"/>
      <c r="K93" s="10"/>
    </row>
    <row r="94" spans="2:11" ht="12.75">
      <c r="B94" s="28"/>
      <c r="C94" s="253"/>
      <c r="D94" s="10"/>
      <c r="E94" s="38"/>
      <c r="F94" s="38"/>
      <c r="G94" s="10"/>
      <c r="H94" s="10"/>
      <c r="I94" s="10"/>
      <c r="J94" s="244"/>
      <c r="K94" s="244"/>
    </row>
    <row r="95" ht="12.75">
      <c r="C95" s="253"/>
    </row>
    <row r="96" spans="2:11" ht="12.75">
      <c r="B96" s="10"/>
      <c r="C96" s="10"/>
      <c r="D96" s="10"/>
      <c r="G96" s="39"/>
      <c r="J96" s="40"/>
      <c r="K96" s="40"/>
    </row>
    <row r="100" ht="12.75">
      <c r="G100" s="127"/>
    </row>
  </sheetData>
  <sheetProtection/>
  <mergeCells count="5">
    <mergeCell ref="B2:G2"/>
    <mergeCell ref="C4:D4"/>
    <mergeCell ref="E4:J4"/>
    <mergeCell ref="E51:J51"/>
    <mergeCell ref="C51:D51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96"/>
  <sheetViews>
    <sheetView showGridLines="0" workbookViewId="0" topLeftCell="A31">
      <selection activeCell="C8" sqref="C8"/>
    </sheetView>
  </sheetViews>
  <sheetFormatPr defaultColWidth="9.140625" defaultRowHeight="12.75"/>
  <cols>
    <col min="1" max="1" width="2.57421875" style="1" customWidth="1"/>
    <col min="2" max="2" width="54.8515625" style="1" customWidth="1"/>
    <col min="3" max="4" width="10.8515625" style="1" customWidth="1"/>
    <col min="5" max="6" width="9.8515625" style="1" customWidth="1"/>
    <col min="7" max="7" width="11.00390625" style="1" customWidth="1"/>
    <col min="8" max="8" width="16.421875" style="1" customWidth="1"/>
    <col min="9" max="9" width="10.00390625" style="1" bestFit="1" customWidth="1"/>
    <col min="10" max="10" width="9.28125" style="1" customWidth="1"/>
    <col min="11" max="16384" width="9.140625" style="1" customWidth="1"/>
  </cols>
  <sheetData>
    <row r="1" ht="19.5" customHeight="1"/>
    <row r="2" spans="2:6" ht="18">
      <c r="B2" s="412" t="s">
        <v>96</v>
      </c>
      <c r="C2" s="412"/>
      <c r="D2" s="412"/>
      <c r="E2" s="412"/>
      <c r="F2" s="412"/>
    </row>
    <row r="3" ht="13.5" thickBot="1">
      <c r="G3" s="354" t="s">
        <v>81</v>
      </c>
    </row>
    <row r="4" spans="2:7" ht="13.5" thickBot="1">
      <c r="B4" s="30"/>
      <c r="C4" s="206">
        <v>2017</v>
      </c>
      <c r="D4" s="196">
        <v>2018</v>
      </c>
      <c r="E4" s="206">
        <v>2017</v>
      </c>
      <c r="F4" s="196">
        <v>2018</v>
      </c>
      <c r="G4" s="196" t="s">
        <v>132</v>
      </c>
    </row>
    <row r="5" spans="2:7" ht="12.75">
      <c r="B5" s="31"/>
      <c r="C5" s="45" t="str">
        <f>'příjmy+výdaje SR leden-minulý'!D6</f>
        <v>leden</v>
      </c>
      <c r="D5" s="197" t="str">
        <f>C5</f>
        <v>leden</v>
      </c>
      <c r="E5" s="45">
        <f>MID('příjmy+výdaje SR leden-aktuální'!C6,7,8)</f>
      </c>
      <c r="F5" s="197">
        <f>E5</f>
      </c>
      <c r="G5" s="197" t="s">
        <v>95</v>
      </c>
    </row>
    <row r="6" spans="2:7" ht="8.25" customHeight="1" thickBot="1">
      <c r="B6" s="32"/>
      <c r="C6" s="207"/>
      <c r="D6" s="203"/>
      <c r="E6" s="192"/>
      <c r="F6" s="89"/>
      <c r="G6" s="89"/>
    </row>
    <row r="7" spans="2:7" ht="8.25" customHeight="1" thickBot="1">
      <c r="B7" s="134"/>
      <c r="C7" s="46"/>
      <c r="D7" s="204"/>
      <c r="E7" s="193"/>
      <c r="F7" s="168"/>
      <c r="G7" s="168"/>
    </row>
    <row r="8" spans="2:9" ht="20.25" customHeight="1">
      <c r="B8" s="281" t="s">
        <v>6</v>
      </c>
      <c r="C8" s="194">
        <f>'příjmy+výdaje SR leden-minulý'!D8</f>
        <v>0</v>
      </c>
      <c r="D8" s="282">
        <f>'příjmy+výdaje SR leden-minulý'!H8</f>
        <v>0</v>
      </c>
      <c r="E8" s="194">
        <f>'příjmy+výdaje SR leden-aktuální'!C8-'samotný aktuální měsíc'!C8</f>
        <v>106.17041216583999</v>
      </c>
      <c r="F8" s="283">
        <f>'příjmy+výdaje SR leden-aktuální'!G8-'samotný aktuální měsíc'!D8</f>
        <v>132.14524722512002</v>
      </c>
      <c r="G8" s="283">
        <f>F8-E8</f>
        <v>25.974835059280025</v>
      </c>
      <c r="H8" s="39"/>
      <c r="I8" s="39"/>
    </row>
    <row r="9" spans="2:7" ht="12.75">
      <c r="B9" s="11" t="s">
        <v>7</v>
      </c>
      <c r="C9" s="72"/>
      <c r="D9" s="63"/>
      <c r="E9" s="72"/>
      <c r="F9" s="73"/>
      <c r="G9" s="73"/>
    </row>
    <row r="10" spans="2:9" ht="18" customHeight="1">
      <c r="B10" s="12" t="s">
        <v>8</v>
      </c>
      <c r="C10" s="77">
        <f>'příjmy+výdaje SR leden-minulý'!D10</f>
        <v>0</v>
      </c>
      <c r="D10" s="67">
        <f>'příjmy+výdaje SR leden-minulý'!H10</f>
        <v>0</v>
      </c>
      <c r="E10" s="77">
        <f>'příjmy+výdaje SR leden-aktuální'!C10-'samotný aktuální měsíc'!C10</f>
        <v>92.11674417230999</v>
      </c>
      <c r="F10" s="180">
        <f>'příjmy+výdaje SR leden-aktuální'!G10-'samotný aktuální měsíc'!D10</f>
        <v>100.53010015054001</v>
      </c>
      <c r="G10" s="180">
        <f aca="true" t="shared" si="0" ref="G10:G46">F10-E10</f>
        <v>8.413355978230015</v>
      </c>
      <c r="H10" s="39"/>
      <c r="I10" s="39"/>
    </row>
    <row r="11" spans="2:9" ht="18" customHeight="1">
      <c r="B11" s="13" t="s">
        <v>9</v>
      </c>
      <c r="C11" s="91">
        <f>'příjmy+výdaje SR leden-minulý'!D11</f>
        <v>0</v>
      </c>
      <c r="D11" s="70">
        <f>'příjmy+výdaje SR leden-minulý'!H11</f>
        <v>0</v>
      </c>
      <c r="E11" s="91">
        <f>'příjmy+výdaje SR leden-aktuální'!C11-'samotný aktuální měsíc'!C11</f>
        <v>55.41790555826</v>
      </c>
      <c r="F11" s="86">
        <f>'příjmy+výdaje SR leden-aktuální'!G11-'samotný aktuální měsíc'!D11</f>
        <v>60.60458946143002</v>
      </c>
      <c r="G11" s="86">
        <f t="shared" si="0"/>
        <v>5.186683903170014</v>
      </c>
      <c r="H11" s="39"/>
      <c r="I11" s="39"/>
    </row>
    <row r="12" spans="2:7" ht="12.75">
      <c r="B12" s="11" t="s">
        <v>10</v>
      </c>
      <c r="C12" s="72"/>
      <c r="D12" s="64"/>
      <c r="E12" s="72"/>
      <c r="F12" s="62"/>
      <c r="G12" s="62"/>
    </row>
    <row r="13" spans="2:9" ht="12.75">
      <c r="B13" s="11" t="s">
        <v>11</v>
      </c>
      <c r="C13" s="72">
        <f>'příjmy+výdaje SR leden-minulý'!D13</f>
        <v>0</v>
      </c>
      <c r="D13" s="63">
        <f>'příjmy+výdaje SR leden-minulý'!H13</f>
        <v>0</v>
      </c>
      <c r="E13" s="72">
        <f>'příjmy+výdaje SR leden-aktuální'!C13-'samotný aktuální měsíc'!C13</f>
        <v>29.14599036963</v>
      </c>
      <c r="F13" s="73">
        <f>'příjmy+výdaje SR leden-aktuální'!G13-'samotný aktuální měsíc'!D13</f>
        <v>31.46437223782</v>
      </c>
      <c r="G13" s="73">
        <f t="shared" si="0"/>
        <v>2.318381868190002</v>
      </c>
      <c r="H13" s="39"/>
      <c r="I13" s="39"/>
    </row>
    <row r="14" spans="2:9" ht="12.75">
      <c r="B14" s="14" t="s">
        <v>12</v>
      </c>
      <c r="C14" s="72">
        <f>'příjmy+výdaje SR leden-minulý'!D14</f>
        <v>0</v>
      </c>
      <c r="D14" s="64">
        <f>'příjmy+výdaje SR leden-minulý'!H14</f>
        <v>0</v>
      </c>
      <c r="E14" s="72">
        <f>'příjmy+výdaje SR leden-aktuální'!C14-'samotný aktuální měsíc'!C14</f>
        <v>12.550379627759998</v>
      </c>
      <c r="F14" s="62">
        <f>'příjmy+výdaje SR leden-aktuální'!G14-'samotný aktuální měsíc'!D14</f>
        <v>13.43782688451</v>
      </c>
      <c r="G14" s="62">
        <f t="shared" si="0"/>
        <v>0.8874472567500025</v>
      </c>
      <c r="H14" s="39"/>
      <c r="I14" s="39"/>
    </row>
    <row r="15" spans="2:9" ht="12.75">
      <c r="B15" s="15" t="s">
        <v>13</v>
      </c>
      <c r="C15" s="72">
        <f>'příjmy+výdaje SR leden-minulý'!D15</f>
        <v>0</v>
      </c>
      <c r="D15" s="63">
        <f>'příjmy+výdaje SR leden-minulý'!H15</f>
        <v>0</v>
      </c>
      <c r="E15" s="72">
        <f>'příjmy+výdaje SR leden-aktuální'!C15-'samotný aktuální měsíc'!C15</f>
        <v>6.65291577396</v>
      </c>
      <c r="F15" s="73">
        <f>'příjmy+výdaje SR leden-aktuální'!G15-'samotný aktuální měsíc'!D15</f>
        <v>6.67805658958</v>
      </c>
      <c r="G15" s="73">
        <f t="shared" si="0"/>
        <v>0.02514081561999948</v>
      </c>
      <c r="H15" s="39"/>
      <c r="I15" s="39"/>
    </row>
    <row r="16" spans="2:8" ht="12.75">
      <c r="B16" s="16" t="s">
        <v>14</v>
      </c>
      <c r="C16" s="72">
        <f>'příjmy+výdaje SR leden-minulý'!D16</f>
        <v>0</v>
      </c>
      <c r="D16" s="63">
        <f>'příjmy+výdaje SR leden-minulý'!H16</f>
        <v>0</v>
      </c>
      <c r="E16" s="72">
        <f>'příjmy+výdaje SR leden-aktuální'!C16-'samotný aktuální měsíc'!C16</f>
        <v>4.20651351937</v>
      </c>
      <c r="F16" s="73">
        <f>'příjmy+výdaje SR leden-aktuální'!G16-'samotný aktuální měsíc'!D16</f>
        <v>5.04269420762</v>
      </c>
      <c r="G16" s="73">
        <f t="shared" si="0"/>
        <v>0.8361806882500007</v>
      </c>
      <c r="H16" s="39"/>
    </row>
    <row r="17" spans="2:10" ht="12.75">
      <c r="B17" s="17" t="s">
        <v>15</v>
      </c>
      <c r="C17" s="72">
        <f>'příjmy+výdaje SR leden-minulý'!D17</f>
        <v>0</v>
      </c>
      <c r="D17" s="64">
        <f>'příjmy+výdaje SR leden-minulý'!H17</f>
        <v>0</v>
      </c>
      <c r="E17" s="72">
        <f>'příjmy+výdaje SR leden-aktuální'!C17-'samotný aktuální měsíc'!C17</f>
        <v>0.066954964</v>
      </c>
      <c r="F17" s="62">
        <f>'příjmy+výdaje SR leden-aktuální'!G17-'samotný aktuální měsíc'!D17</f>
        <v>0.057926521</v>
      </c>
      <c r="G17" s="62">
        <f t="shared" si="0"/>
        <v>-0.009028443000000004</v>
      </c>
      <c r="I17" s="357"/>
      <c r="J17" s="357"/>
    </row>
    <row r="18" spans="2:13" ht="12.75">
      <c r="B18" s="11" t="s">
        <v>16</v>
      </c>
      <c r="C18" s="72">
        <f>'příjmy+výdaje SR leden-minulý'!D18</f>
        <v>0</v>
      </c>
      <c r="D18" s="64">
        <f>'příjmy+výdaje SR leden-minulý'!H18</f>
        <v>0</v>
      </c>
      <c r="E18" s="72">
        <f>'příjmy+výdaje SR leden-aktuální'!C18-'samotný aktuální měsíc'!C18</f>
        <v>0.84408124861</v>
      </c>
      <c r="F18" s="62">
        <f>'příjmy+výdaje SR leden-aktuální'!G18-'samotný aktuální měsíc'!D18</f>
        <v>1.12977856935</v>
      </c>
      <c r="G18" s="62">
        <f t="shared" si="0"/>
        <v>0.28569732074</v>
      </c>
      <c r="L18" s="127"/>
      <c r="M18" s="127"/>
    </row>
    <row r="19" spans="2:9" ht="12.75">
      <c r="B19" s="11" t="s">
        <v>17</v>
      </c>
      <c r="C19" s="72">
        <f>'příjmy+výdaje SR leden-minulý'!D19</f>
        <v>0</v>
      </c>
      <c r="D19" s="64">
        <f>'příjmy+výdaje SR leden-minulý'!H19</f>
        <v>0</v>
      </c>
      <c r="E19" s="72">
        <f>'příjmy+výdaje SR leden-aktuální'!C19-'samotný aktuální měsíc'!C19</f>
        <v>11.230685269710001</v>
      </c>
      <c r="F19" s="62">
        <f>'příjmy+výdaje SR leden-aktuální'!G19-'samotný aktuální měsíc'!D19</f>
        <v>12.622470607679999</v>
      </c>
      <c r="G19" s="62">
        <f t="shared" si="0"/>
        <v>1.3917853379699974</v>
      </c>
      <c r="H19" s="39"/>
      <c r="I19" s="39"/>
    </row>
    <row r="20" spans="2:9" ht="12.75">
      <c r="B20" s="11" t="s">
        <v>18</v>
      </c>
      <c r="C20" s="72">
        <f>'příjmy+výdaje SR leden-minulý'!D20</f>
        <v>0</v>
      </c>
      <c r="D20" s="64">
        <f>'příjmy+výdaje SR leden-minulý'!H20</f>
        <v>0</v>
      </c>
      <c r="E20" s="72">
        <f>'příjmy+výdaje SR leden-aktuální'!C20-'samotný aktuální měsíc'!C20</f>
        <v>1.2331855785099999</v>
      </c>
      <c r="F20" s="62">
        <f>'příjmy+výdaje SR leden-aktuální'!G20-'samotný aktuální měsíc'!D20</f>
        <v>1.23198835836</v>
      </c>
      <c r="G20" s="62">
        <f t="shared" si="0"/>
        <v>-0.0011972201499999002</v>
      </c>
      <c r="H20" s="39"/>
      <c r="I20" s="39"/>
    </row>
    <row r="21" spans="2:9" ht="12.75">
      <c r="B21" s="18" t="s">
        <v>19</v>
      </c>
      <c r="C21" s="72">
        <f>'příjmy+výdaje SR leden-minulý'!D21</f>
        <v>0</v>
      </c>
      <c r="D21" s="64">
        <f>'příjmy+výdaje SR leden-minulý'!H21</f>
        <v>0</v>
      </c>
      <c r="E21" s="72">
        <f>'příjmy+výdaje SR leden-aktuální'!C21-'samotný aktuální měsíc'!C21</f>
        <v>9.79859006225</v>
      </c>
      <c r="F21" s="62">
        <f>'příjmy+výdaje SR leden-aktuální'!G21-'samotný aktuální měsíc'!D21</f>
        <v>11.146251360849998</v>
      </c>
      <c r="G21" s="62">
        <f t="shared" si="0"/>
        <v>1.3476612985999985</v>
      </c>
      <c r="H21" s="39"/>
      <c r="I21" s="39"/>
    </row>
    <row r="22" spans="2:7" ht="12.75">
      <c r="B22" s="18" t="s">
        <v>20</v>
      </c>
      <c r="C22" s="72">
        <f>'příjmy+výdaje SR leden-minulý'!D22</f>
        <v>0</v>
      </c>
      <c r="D22" s="64">
        <f>'příjmy+výdaje SR leden-minulý'!H22</f>
        <v>0</v>
      </c>
      <c r="E22" s="72">
        <f>'příjmy+výdaje SR leden-aktuální'!C22-'samotný aktuální měsíc'!C22</f>
        <v>0.19890962895</v>
      </c>
      <c r="F22" s="62">
        <f>'příjmy+výdaje SR leden-aktuální'!G22-'samotný aktuální měsíc'!D22</f>
        <v>0.24423088847</v>
      </c>
      <c r="G22" s="62">
        <f t="shared" si="0"/>
        <v>0.04532125951999999</v>
      </c>
    </row>
    <row r="23" spans="2:7" ht="12.75" hidden="1">
      <c r="B23" s="19" t="s">
        <v>21</v>
      </c>
      <c r="C23" s="72">
        <f>'příjmy+výdaje SR leden-minulý'!D23</f>
        <v>0</v>
      </c>
      <c r="D23" s="64">
        <f>'příjmy+výdaje SR leden-minulý'!H23</f>
        <v>0</v>
      </c>
      <c r="E23" s="72">
        <f>'příjmy+výdaje SR leden-aktuální'!C23-'samotný aktuální měsíc'!C23</f>
        <v>0.25922130008</v>
      </c>
      <c r="F23" s="62">
        <f>'příjmy+výdaje SR leden-aktuální'!G23-'samotný aktuální měsíc'!D23</f>
        <v>0.25860679542</v>
      </c>
      <c r="G23" s="62">
        <f t="shared" si="0"/>
        <v>-0.0006145046600000148</v>
      </c>
    </row>
    <row r="24" spans="2:7" ht="12.75">
      <c r="B24" s="11" t="s">
        <v>22</v>
      </c>
      <c r="C24" s="72">
        <f>'příjmy+výdaje SR leden-minulý'!D24</f>
        <v>0</v>
      </c>
      <c r="D24" s="64">
        <f>'příjmy+výdaje SR leden-minulý'!H24</f>
        <v>0</v>
      </c>
      <c r="E24" s="72">
        <f>'příjmy+výdaje SR leden-aktuální'!C24-'samotný aktuální měsíc'!C24</f>
        <v>0.9013530079700001</v>
      </c>
      <c r="F24" s="62">
        <f>'příjmy+výdaje SR leden-aktuální'!G24-'samotný aktuální měsíc'!D24</f>
        <v>1.1827730387</v>
      </c>
      <c r="G24" s="62">
        <f t="shared" si="0"/>
        <v>0.2814200307299999</v>
      </c>
    </row>
    <row r="25" spans="2:7" ht="12.75">
      <c r="B25" s="11" t="s">
        <v>23</v>
      </c>
      <c r="C25" s="72">
        <f>'příjmy+výdaje SR leden-minulý'!D25</f>
        <v>0</v>
      </c>
      <c r="D25" s="64">
        <f>'příjmy+výdaje SR leden-minulý'!H25</f>
        <v>0</v>
      </c>
      <c r="E25" s="72">
        <f>'příjmy+výdaje SR leden-aktuální'!C25-'samotný aktuální měsíc'!C25</f>
        <v>0.00045656485</v>
      </c>
      <c r="F25" s="62">
        <f>'příjmy+výdaje SR leden-aktuální'!G25-'samotný aktuální měsíc'!D25</f>
        <v>0.0010904580900000002</v>
      </c>
      <c r="G25" s="62">
        <f t="shared" si="0"/>
        <v>0.0006338932400000002</v>
      </c>
    </row>
    <row r="26" spans="2:7" ht="12.75">
      <c r="B26" s="18" t="s">
        <v>24</v>
      </c>
      <c r="C26" s="72">
        <f>'příjmy+výdaje SR leden-minulý'!D26</f>
        <v>0</v>
      </c>
      <c r="D26" s="64">
        <f>'příjmy+výdaje SR leden-minulý'!H26</f>
        <v>0</v>
      </c>
      <c r="E26" s="72">
        <f>'příjmy+výdaje SR leden-aktuální'!C26-'samotný aktuální měsíc'!C26</f>
        <v>-0.028582861640000002</v>
      </c>
      <c r="F26" s="62">
        <f>'příjmy+výdaje SR leden-aktuální'!G26-'samotný aktuální měsíc'!D26</f>
        <v>0.0005055897</v>
      </c>
      <c r="G26" s="62">
        <f t="shared" si="0"/>
        <v>0.02908845134</v>
      </c>
    </row>
    <row r="27" spans="2:7" ht="12.75">
      <c r="B27" s="18" t="s">
        <v>105</v>
      </c>
      <c r="C27" s="72">
        <f>'příjmy+výdaje SR leden-minulý'!D27</f>
        <v>0</v>
      </c>
      <c r="D27" s="64">
        <f>'příjmy+výdaje SR leden-minulý'!H27</f>
        <v>0</v>
      </c>
      <c r="E27" s="72">
        <f>'příjmy+výdaje SR leden-aktuální'!C27-'samotný aktuální měsíc'!C27</f>
        <v>0.92947930476</v>
      </c>
      <c r="F27" s="62">
        <f>'příjmy+výdaje SR leden-aktuální'!G27-'samotný aktuální měsíc'!D27</f>
        <v>1.1811769909099998</v>
      </c>
      <c r="G27" s="62">
        <f t="shared" si="0"/>
        <v>0.2516976861499999</v>
      </c>
    </row>
    <row r="28" spans="2:7" ht="12.75">
      <c r="B28" s="19" t="s">
        <v>100</v>
      </c>
      <c r="C28" s="72">
        <f>'příjmy+výdaje SR leden-minulý'!D28</f>
        <v>0</v>
      </c>
      <c r="D28" s="64">
        <f>'příjmy+výdaje SR leden-minulý'!H28</f>
        <v>0</v>
      </c>
      <c r="E28" s="72">
        <f>'příjmy+výdaje SR leden-aktuální'!C28-'samotný aktuální měsíc'!C28</f>
        <v>0.113081</v>
      </c>
      <c r="F28" s="62">
        <f>'příjmy+výdaje SR leden-aktuální'!G28-'samotný aktuální měsíc'!D28</f>
        <v>0.137927</v>
      </c>
      <c r="G28" s="62">
        <f t="shared" si="0"/>
        <v>0.024845999999999993</v>
      </c>
    </row>
    <row r="29" spans="2:7" ht="12.75">
      <c r="B29" s="19" t="s">
        <v>25</v>
      </c>
      <c r="C29" s="72">
        <f>'příjmy+výdaje SR leden-minulý'!D29</f>
        <v>0</v>
      </c>
      <c r="D29" s="64">
        <f>'příjmy+výdaje SR leden-minulý'!H29</f>
        <v>0</v>
      </c>
      <c r="E29" s="72">
        <f>'příjmy+výdaje SR leden-aktuální'!C29-'samotný aktuální měsíc'!C29</f>
        <v>0.037274814350000005</v>
      </c>
      <c r="F29" s="62">
        <f>'příjmy+výdaje SR leden-aktuální'!G29-'samotný aktuální měsíc'!D29</f>
        <v>0.01660198726</v>
      </c>
      <c r="G29" s="62">
        <f t="shared" si="0"/>
        <v>-0.020672827090000005</v>
      </c>
    </row>
    <row r="30" spans="2:7" ht="12.75">
      <c r="B30" s="20" t="s">
        <v>122</v>
      </c>
      <c r="C30" s="72">
        <f>'příjmy+výdaje SR leden-minulý'!D30</f>
        <v>0</v>
      </c>
      <c r="D30" s="64">
        <f>'příjmy+výdaje SR leden-minulý'!H30</f>
        <v>0</v>
      </c>
      <c r="E30" s="72">
        <f>'příjmy+výdaje SR leden-aktuální'!C30-'samotný aktuální měsíc'!C30</f>
        <v>0.0026784951100000003</v>
      </c>
      <c r="F30" s="62">
        <f>'příjmy+výdaje SR leden-aktuální'!G30-'samotný aktuální měsíc'!D30</f>
        <v>0.029822630510000003</v>
      </c>
      <c r="G30" s="62">
        <f t="shared" si="0"/>
        <v>0.0271441354</v>
      </c>
    </row>
    <row r="31" spans="2:7" ht="12.75">
      <c r="B31" s="11" t="s">
        <v>123</v>
      </c>
      <c r="C31" s="72">
        <f>'příjmy+výdaje SR leden-minulý'!D31</f>
        <v>0</v>
      </c>
      <c r="D31" s="64">
        <f>'příjmy+výdaje SR leden-minulý'!H31</f>
        <v>0</v>
      </c>
      <c r="E31" s="72">
        <f>'příjmy+výdaje SR leden-aktuální'!C31-'samotný aktuální měsíc'!C31</f>
        <v>0.5923817251200052</v>
      </c>
      <c r="F31" s="62">
        <f>'příjmy+výdaje SR leden-aktuální'!G31-'samotný aktuální měsíc'!D31</f>
        <v>0.5830165056000165</v>
      </c>
      <c r="G31" s="62">
        <f t="shared" si="0"/>
        <v>-0.009365219519988699</v>
      </c>
    </row>
    <row r="32" spans="2:9" s="21" customFormat="1" ht="18" customHeight="1">
      <c r="B32" s="13" t="s">
        <v>26</v>
      </c>
      <c r="C32" s="96">
        <f>'příjmy+výdaje SR leden-minulý'!D32</f>
        <v>0</v>
      </c>
      <c r="D32" s="205">
        <f>'příjmy+výdaje SR leden-minulý'!H32</f>
        <v>0</v>
      </c>
      <c r="E32" s="96">
        <f>'příjmy+výdaje SR leden-aktuální'!C32-'samotný aktuální měsíc'!C32</f>
        <v>36.698838614050004</v>
      </c>
      <c r="F32" s="198">
        <f>'příjmy+výdaje SR leden-aktuální'!G32-'samotný aktuální měsíc'!D32</f>
        <v>39.92551068911</v>
      </c>
      <c r="G32" s="198">
        <f t="shared" si="0"/>
        <v>3.2266720750599944</v>
      </c>
      <c r="H32" s="39"/>
      <c r="I32" s="141"/>
    </row>
    <row r="33" spans="2:9" ht="12.75">
      <c r="B33" s="11" t="s">
        <v>27</v>
      </c>
      <c r="C33" s="72">
        <f>'příjmy+výdaje SR leden-minulý'!D33</f>
        <v>0</v>
      </c>
      <c r="D33" s="63">
        <f>'příjmy+výdaje SR leden-minulý'!H33</f>
        <v>0</v>
      </c>
      <c r="E33" s="72">
        <f>'příjmy+výdaje SR leden-aktuální'!C33-'samotný aktuální měsíc'!C33</f>
        <v>32.621720287824395</v>
      </c>
      <c r="F33" s="73">
        <f>'příjmy+výdaje SR leden-aktuální'!G33-'samotný aktuální měsíc'!D33</f>
        <v>35.4903843675433</v>
      </c>
      <c r="G33" s="73">
        <f t="shared" si="0"/>
        <v>2.8686640797189042</v>
      </c>
      <c r="H33" s="39"/>
      <c r="I33" s="39"/>
    </row>
    <row r="34" spans="2:9" ht="18" customHeight="1">
      <c r="B34" s="22" t="s">
        <v>28</v>
      </c>
      <c r="C34" s="77">
        <f>'příjmy+výdaje SR leden-minulý'!D34</f>
        <v>0</v>
      </c>
      <c r="D34" s="169">
        <f>'příjmy+výdaje SR leden-minulý'!H34</f>
        <v>0</v>
      </c>
      <c r="E34" s="77">
        <f>'příjmy+výdaje SR leden-aktuální'!C34-'samotný aktuální měsíc'!C34</f>
        <v>14.053667993530002</v>
      </c>
      <c r="F34" s="180">
        <f>'příjmy+výdaje SR leden-aktuální'!G34-'samotný aktuální měsíc'!D34</f>
        <v>31.61514707458</v>
      </c>
      <c r="G34" s="180">
        <f t="shared" si="0"/>
        <v>17.56147908105</v>
      </c>
      <c r="H34" s="39"/>
      <c r="I34" s="39"/>
    </row>
    <row r="35" spans="2:7" ht="12.75">
      <c r="B35" s="11" t="s">
        <v>10</v>
      </c>
      <c r="C35" s="72"/>
      <c r="D35" s="63"/>
      <c r="E35" s="72"/>
      <c r="F35" s="73"/>
      <c r="G35" s="73"/>
    </row>
    <row r="36" spans="2:9" ht="12.75">
      <c r="B36" s="23" t="s">
        <v>29</v>
      </c>
      <c r="C36" s="92">
        <f>'příjmy+výdaje SR leden-minulý'!D36</f>
        <v>0</v>
      </c>
      <c r="D36" s="81">
        <f>'příjmy+výdaje SR leden-minulý'!H36</f>
        <v>0</v>
      </c>
      <c r="E36" s="92">
        <f>'příjmy+výdaje SR leden-aktuální'!C36-'samotný aktuální měsíc'!C36</f>
        <v>13.829102931860003</v>
      </c>
      <c r="F36" s="87">
        <f>'příjmy+výdaje SR leden-aktuální'!G36-'samotný aktuální měsíc'!D36</f>
        <v>31.47757330062</v>
      </c>
      <c r="G36" s="87">
        <f t="shared" si="0"/>
        <v>17.648470368759998</v>
      </c>
      <c r="H36" s="39"/>
      <c r="I36" s="39"/>
    </row>
    <row r="37" spans="2:9" ht="12.75">
      <c r="B37" s="24" t="s">
        <v>129</v>
      </c>
      <c r="C37" s="92">
        <f>'příjmy+výdaje SR leden-minulý'!D37</f>
        <v>0</v>
      </c>
      <c r="D37" s="82">
        <f>'příjmy+výdaje SR leden-minulý'!H37</f>
        <v>0</v>
      </c>
      <c r="E37" s="92">
        <f>'příjmy+výdaje SR leden-aktuální'!C37-'samotný aktuální měsíc'!C37</f>
        <v>9.91189377997</v>
      </c>
      <c r="F37" s="186">
        <f>'příjmy+výdaje SR leden-aktuální'!G37-'samotný aktuální měsíc'!D37</f>
        <v>26.863990524200002</v>
      </c>
      <c r="G37" s="186">
        <f t="shared" si="0"/>
        <v>16.95209674423</v>
      </c>
      <c r="H37" s="39"/>
      <c r="I37" s="39"/>
    </row>
    <row r="38" spans="2:8" ht="12.75">
      <c r="B38" s="25" t="s">
        <v>30</v>
      </c>
      <c r="C38" s="92">
        <f>'příjmy+výdaje SR leden-minulý'!D38</f>
        <v>0</v>
      </c>
      <c r="D38" s="81">
        <f>'příjmy+výdaje SR leden-minulý'!H38</f>
        <v>0</v>
      </c>
      <c r="E38" s="92" t="e">
        <f>'příjmy+výdaje SR leden-aktuální'!#REF!-'samotný aktuální měsíc'!C38</f>
        <v>#REF!</v>
      </c>
      <c r="F38" s="87" t="e">
        <f>'příjmy+výdaje SR leden-aktuální'!#REF!-'samotný aktuální měsíc'!D38</f>
        <v>#REF!</v>
      </c>
      <c r="G38" s="87" t="e">
        <f t="shared" si="0"/>
        <v>#REF!</v>
      </c>
      <c r="H38" s="127"/>
    </row>
    <row r="39" spans="2:7" ht="12.75">
      <c r="B39" s="25" t="s">
        <v>31</v>
      </c>
      <c r="C39" s="92">
        <f>'příjmy+výdaje SR leden-minulý'!D39</f>
        <v>0</v>
      </c>
      <c r="D39" s="81">
        <f>'příjmy+výdaje SR leden-minulý'!H39</f>
        <v>0</v>
      </c>
      <c r="E39" s="92">
        <f>'příjmy+výdaje SR leden-aktuální'!C38-'samotný aktuální měsíc'!C39</f>
        <v>0.09722618006</v>
      </c>
      <c r="F39" s="87">
        <f>'příjmy+výdaje SR leden-aktuální'!G38-'samotný aktuální měsíc'!D39</f>
        <v>0.08705496256</v>
      </c>
      <c r="G39" s="87">
        <f t="shared" si="0"/>
        <v>-0.010171217499999996</v>
      </c>
    </row>
    <row r="40" spans="2:7" ht="12.75">
      <c r="B40" s="25" t="s">
        <v>32</v>
      </c>
      <c r="C40" s="92">
        <f>'příjmy+výdaje SR leden-minulý'!D40</f>
        <v>0</v>
      </c>
      <c r="D40" s="82">
        <f>'příjmy+výdaje SR leden-minulý'!H40</f>
        <v>0</v>
      </c>
      <c r="E40" s="92" t="e">
        <f>'příjmy+výdaje SR leden-aktuální'!#REF!-'samotný aktuální měsíc'!C40</f>
        <v>#REF!</v>
      </c>
      <c r="F40" s="186" t="e">
        <f>'příjmy+výdaje SR leden-aktuální'!#REF!-'samotný aktuální měsíc'!D40</f>
        <v>#REF!</v>
      </c>
      <c r="G40" s="186" t="e">
        <f t="shared" si="0"/>
        <v>#REF!</v>
      </c>
    </row>
    <row r="41" spans="2:7" ht="12.75">
      <c r="B41" s="274" t="s">
        <v>120</v>
      </c>
      <c r="C41" s="92">
        <f>'příjmy+výdaje SR leden-minulý'!D41</f>
        <v>0</v>
      </c>
      <c r="D41" s="82">
        <f>'příjmy+výdaje SR leden-minulý'!H41</f>
        <v>0</v>
      </c>
      <c r="E41" s="92">
        <f>'příjmy+výdaje SR leden-aktuální'!C39-'samotný aktuální měsíc'!C41</f>
        <v>0.13940066233</v>
      </c>
      <c r="F41" s="186">
        <f>'příjmy+výdaje SR leden-aktuální'!G39-'samotný aktuální měsíc'!D41</f>
        <v>0.13303589114</v>
      </c>
      <c r="G41" s="186">
        <f>F41-E41</f>
        <v>-0.006364771190000007</v>
      </c>
    </row>
    <row r="42" spans="2:7" ht="12.75">
      <c r="B42" s="24" t="s">
        <v>33</v>
      </c>
      <c r="C42" s="92">
        <f>'příjmy+výdaje SR leden-minulý'!D42</f>
        <v>0</v>
      </c>
      <c r="D42" s="81">
        <f>'příjmy+výdaje SR leden-minulý'!H42</f>
        <v>0</v>
      </c>
      <c r="E42" s="92">
        <f>'příjmy+výdaje SR leden-aktuální'!C40-'samotný aktuální měsíc'!C42</f>
        <v>0.012438701129999993</v>
      </c>
      <c r="F42" s="87">
        <f>'příjmy+výdaje SR leden-aktuální'!G40-'samotný aktuální měsíc'!D42</f>
        <v>0.08483348262000001</v>
      </c>
      <c r="G42" s="87">
        <f t="shared" si="0"/>
        <v>0.07239478149000002</v>
      </c>
    </row>
    <row r="43" spans="2:9" ht="12.75">
      <c r="B43" s="24" t="s">
        <v>34</v>
      </c>
      <c r="C43" s="92">
        <f>'příjmy+výdaje SR leden-minulý'!D43</f>
        <v>0</v>
      </c>
      <c r="D43" s="81">
        <f>'příjmy+výdaje SR leden-minulý'!H43</f>
        <v>0</v>
      </c>
      <c r="E43" s="92">
        <f>'příjmy+výdaje SR leden-aktuální'!C41-'samotný aktuální měsíc'!C43</f>
        <v>0.15637176996000002</v>
      </c>
      <c r="F43" s="87">
        <f>'příjmy+výdaje SR leden-aktuální'!G41-'samotný aktuální měsíc'!D43</f>
        <v>0</v>
      </c>
      <c r="G43" s="87">
        <f t="shared" si="0"/>
        <v>-0.15637176996000002</v>
      </c>
      <c r="H43" s="39"/>
      <c r="I43" s="39"/>
    </row>
    <row r="44" spans="2:7" ht="13.5" thickBot="1">
      <c r="B44" s="275" t="s">
        <v>35</v>
      </c>
      <c r="C44" s="93">
        <f>'příjmy+výdaje SR leden-minulý'!D44</f>
        <v>0</v>
      </c>
      <c r="D44" s="276">
        <f>'příjmy+výdaje SR leden-minulý'!H44</f>
        <v>0</v>
      </c>
      <c r="E44" s="93">
        <f>'příjmy+výdaje SR leden-aktuální'!C42-'samotný aktuální měsíc'!C44</f>
        <v>0.05575459058</v>
      </c>
      <c r="F44" s="88">
        <f>'příjmy+výdaje SR leden-aktuální'!G42-'samotný aktuální měsíc'!D44</f>
        <v>0.05274029134</v>
      </c>
      <c r="G44" s="195">
        <f t="shared" si="0"/>
        <v>-0.003014299239999997</v>
      </c>
    </row>
    <row r="45" spans="2:7" ht="12.75" hidden="1">
      <c r="B45" s="24" t="s">
        <v>36</v>
      </c>
      <c r="C45" s="92">
        <f>'příjmy+výdaje SR leden-minulý'!D45</f>
        <v>0</v>
      </c>
      <c r="D45" s="81">
        <f>'příjmy+výdaje SR leden-minulý'!H45</f>
        <v>0</v>
      </c>
      <c r="E45" s="92" t="e">
        <f>'příjmy+výdaje SR leden-aktuální'!#REF!-'samotný aktuální měsíc'!C45</f>
        <v>#REF!</v>
      </c>
      <c r="F45" s="87" t="e">
        <f>'příjmy+výdaje SR leden-aktuální'!#REF!-'samotný aktuální měsíc'!D45</f>
        <v>#REF!</v>
      </c>
      <c r="G45" s="87" t="e">
        <f t="shared" si="0"/>
        <v>#REF!</v>
      </c>
    </row>
    <row r="46" spans="2:7" ht="13.5" hidden="1" thickBot="1">
      <c r="B46" s="284" t="s">
        <v>37</v>
      </c>
      <c r="C46" s="93">
        <f>'příjmy+výdaje SR leden-minulý'!D46</f>
        <v>0</v>
      </c>
      <c r="D46" s="276">
        <f>'příjmy+výdaje SR leden-minulý'!H46</f>
        <v>0</v>
      </c>
      <c r="E46" s="93" t="e">
        <f>'příjmy+výdaje SR leden-aktuální'!#REF!-'samotný aktuální měsíc'!C46</f>
        <v>#REF!</v>
      </c>
      <c r="F46" s="88" t="e">
        <f>'příjmy+výdaje SR leden-aktuální'!#REF!-'samotný aktuální měsíc'!D46</f>
        <v>#REF!</v>
      </c>
      <c r="G46" s="88" t="e">
        <f t="shared" si="0"/>
        <v>#REF!</v>
      </c>
    </row>
    <row r="47" spans="2:5" ht="12.75" customHeight="1">
      <c r="B47" s="26" t="s">
        <v>124</v>
      </c>
      <c r="C47" s="26"/>
      <c r="D47" s="26"/>
      <c r="E47" s="26"/>
    </row>
    <row r="48" spans="2:5" ht="12.75" customHeight="1">
      <c r="B48" s="28"/>
      <c r="C48" s="28"/>
      <c r="D48" s="28"/>
      <c r="E48" s="28"/>
    </row>
    <row r="49" spans="2:5" ht="12.75" customHeight="1">
      <c r="B49" s="26"/>
      <c r="C49" s="26"/>
      <c r="D49" s="26"/>
      <c r="E49" s="26"/>
    </row>
    <row r="50" spans="3:5" ht="12.75" customHeight="1">
      <c r="C50" s="28"/>
      <c r="D50" s="28"/>
      <c r="E50" s="26"/>
    </row>
    <row r="51" spans="2:5" ht="12.75" customHeight="1">
      <c r="B51" s="29"/>
      <c r="C51" s="29"/>
      <c r="D51" s="29"/>
      <c r="E51" s="29"/>
    </row>
    <row r="52" ht="13.5" thickBot="1"/>
    <row r="53" spans="2:7" ht="13.5" thickBot="1">
      <c r="B53" s="30"/>
      <c r="C53" s="206">
        <f>C4</f>
        <v>2017</v>
      </c>
      <c r="D53" s="196">
        <f>D4</f>
        <v>2018</v>
      </c>
      <c r="E53" s="206">
        <f>E4</f>
        <v>2017</v>
      </c>
      <c r="F53" s="196">
        <f>F4</f>
        <v>2018</v>
      </c>
      <c r="G53" s="196" t="str">
        <f>G4</f>
        <v>2018-2017</v>
      </c>
    </row>
    <row r="54" spans="2:7" ht="12.75">
      <c r="B54" s="31"/>
      <c r="C54" s="45" t="str">
        <f>C5</f>
        <v>leden</v>
      </c>
      <c r="D54" s="197" t="str">
        <f>D5</f>
        <v>leden</v>
      </c>
      <c r="E54" s="45">
        <f>E5</f>
      </c>
      <c r="F54" s="197">
        <f>F5</f>
      </c>
      <c r="G54" s="197" t="s">
        <v>95</v>
      </c>
    </row>
    <row r="55" spans="2:7" ht="13.5" thickBot="1">
      <c r="B55" s="32"/>
      <c r="C55" s="207"/>
      <c r="D55" s="203"/>
      <c r="E55" s="192"/>
      <c r="F55" s="89"/>
      <c r="G55" s="89"/>
    </row>
    <row r="56" spans="2:7" ht="13.5" thickBot="1">
      <c r="B56" s="134"/>
      <c r="C56" s="46"/>
      <c r="D56" s="204"/>
      <c r="E56" s="193"/>
      <c r="F56" s="168"/>
      <c r="G56" s="168"/>
    </row>
    <row r="57" spans="2:9" ht="20.25" customHeight="1">
      <c r="B57" s="9" t="s">
        <v>38</v>
      </c>
      <c r="C57" s="110">
        <f>'příjmy+výdaje SR leden-minulý'!D57</f>
        <v>0</v>
      </c>
      <c r="D57" s="60">
        <f>'příjmy+výdaje SR leden-minulý'!H57</f>
        <v>0</v>
      </c>
      <c r="E57" s="110">
        <f>'příjmy+výdaje SR leden-aktuální'!C55-'samotný aktuální měsíc'!C57</f>
        <v>97.07032916348</v>
      </c>
      <c r="F57" s="200">
        <f>'příjmy+výdaje SR leden-aktuální'!G55-'samotný aktuální měsíc'!D57</f>
        <v>105.69176683613</v>
      </c>
      <c r="G57" s="200">
        <f>F57-E57</f>
        <v>8.621437672650003</v>
      </c>
      <c r="I57" s="39"/>
    </row>
    <row r="58" spans="2:9" ht="18" customHeight="1">
      <c r="B58" s="12" t="s">
        <v>39</v>
      </c>
      <c r="C58" s="112">
        <f>'příjmy+výdaje SR leden-minulý'!D58</f>
        <v>0</v>
      </c>
      <c r="D58" s="169">
        <f>'příjmy+výdaje SR leden-minulý'!H58</f>
        <v>0</v>
      </c>
      <c r="E58" s="112">
        <f>'příjmy+výdaje SR leden-aktuální'!C56-'samotný aktuální měsíc'!C58</f>
        <v>96.23409015778</v>
      </c>
      <c r="F58" s="180">
        <f>'příjmy+výdaje SR leden-aktuální'!G56-'samotný aktuální měsíc'!D58</f>
        <v>104.64499264141</v>
      </c>
      <c r="G58" s="180">
        <f aca="true" t="shared" si="1" ref="G58:G89">F58-E58</f>
        <v>8.410902483629997</v>
      </c>
      <c r="I58" s="39"/>
    </row>
    <row r="59" spans="2:7" ht="12.75">
      <c r="B59" s="11" t="s">
        <v>10</v>
      </c>
      <c r="C59" s="114"/>
      <c r="D59" s="63"/>
      <c r="E59" s="114"/>
      <c r="F59" s="73"/>
      <c r="G59" s="73"/>
    </row>
    <row r="60" spans="2:9" ht="12.75">
      <c r="B60" s="23" t="s">
        <v>40</v>
      </c>
      <c r="C60" s="114">
        <f>'příjmy+výdaje SR leden-minulý'!D60</f>
        <v>0</v>
      </c>
      <c r="D60" s="82">
        <f>'příjmy+výdaje SR leden-minulý'!H60</f>
        <v>0</v>
      </c>
      <c r="E60" s="114">
        <f>'příjmy+výdaje SR leden-aktuální'!C58-'samotný aktuální měsíc'!C60</f>
        <v>0.08069147383000001</v>
      </c>
      <c r="F60" s="186">
        <f>'příjmy+výdaje SR leden-aktuální'!G58-'samotný aktuální měsíc'!D60</f>
        <v>0.09111972148</v>
      </c>
      <c r="G60" s="186">
        <f t="shared" si="1"/>
        <v>0.010428247649999986</v>
      </c>
      <c r="I60" s="39"/>
    </row>
    <row r="61" spans="2:10" ht="12.75">
      <c r="B61" s="23" t="s">
        <v>41</v>
      </c>
      <c r="C61" s="114">
        <f>'příjmy+výdaje SR leden-minulý'!D61</f>
        <v>0</v>
      </c>
      <c r="D61" s="82">
        <f>'příjmy+výdaje SR leden-minulý'!H61</f>
        <v>0</v>
      </c>
      <c r="E61" s="114">
        <f>'příjmy+výdaje SR leden-aktuální'!C59-'samotný aktuální měsíc'!C61</f>
        <v>3.13860269038</v>
      </c>
      <c r="F61" s="186">
        <f>'příjmy+výdaje SR leden-aktuální'!G59-'samotný aktuální měsíc'!D61</f>
        <v>3.40007507333</v>
      </c>
      <c r="G61" s="186">
        <f t="shared" si="1"/>
        <v>0.2614723829500001</v>
      </c>
      <c r="H61" s="190"/>
      <c r="I61" s="39"/>
      <c r="J61" s="127"/>
    </row>
    <row r="62" spans="2:10" ht="12.75">
      <c r="B62" s="23" t="s">
        <v>74</v>
      </c>
      <c r="C62" s="116">
        <f>'příjmy+výdaje SR leden-minulý'!D62</f>
        <v>0</v>
      </c>
      <c r="D62" s="82">
        <f>'příjmy+výdaje SR leden-minulý'!H62</f>
        <v>0</v>
      </c>
      <c r="E62" s="116">
        <f>'příjmy+výdaje SR leden-aktuální'!C60-'samotný aktuální měsíc'!C62</f>
        <v>0.00767596818</v>
      </c>
      <c r="F62" s="186">
        <f>'příjmy+výdaje SR leden-aktuální'!G60-'samotný aktuální měsíc'!D62</f>
        <v>0.31295393871</v>
      </c>
      <c r="G62" s="186">
        <f t="shared" si="1"/>
        <v>0.30527797053</v>
      </c>
      <c r="H62" s="127"/>
      <c r="I62" s="176"/>
      <c r="J62" s="127"/>
    </row>
    <row r="63" spans="2:11" ht="12.75">
      <c r="B63" s="34" t="s">
        <v>42</v>
      </c>
      <c r="C63" s="114">
        <f>'příjmy+výdaje SR leden-minulý'!D63</f>
        <v>0</v>
      </c>
      <c r="D63" s="82">
        <f>'příjmy+výdaje SR leden-minulý'!H63</f>
        <v>0</v>
      </c>
      <c r="E63" s="114">
        <f>'příjmy+výdaje SR leden-aktuální'!C61-'samotný aktuální měsíc'!C63</f>
        <v>0.28</v>
      </c>
      <c r="F63" s="186">
        <f>'příjmy+výdaje SR leden-aktuální'!G61-'samotný aktuální měsíc'!D63</f>
        <v>0</v>
      </c>
      <c r="G63" s="186">
        <f t="shared" si="1"/>
        <v>-0.28</v>
      </c>
      <c r="I63" s="39"/>
      <c r="K63" s="127"/>
    </row>
    <row r="64" spans="2:11" ht="12.75">
      <c r="B64" s="23" t="s">
        <v>43</v>
      </c>
      <c r="C64" s="116">
        <f>'příjmy+výdaje SR leden-minulý'!D64</f>
        <v>0</v>
      </c>
      <c r="D64" s="82">
        <f>'příjmy+výdaje SR leden-minulý'!H64</f>
        <v>0</v>
      </c>
      <c r="E64" s="116">
        <f>'příjmy+výdaje SR leden-aktuální'!C62-'samotný aktuální měsíc'!C64</f>
        <v>0.70048993906</v>
      </c>
      <c r="F64" s="186">
        <f>'příjmy+výdaje SR leden-aktuální'!G62-'samotný aktuální měsíc'!D64</f>
        <v>1.43235953681</v>
      </c>
      <c r="G64" s="186">
        <f t="shared" si="1"/>
        <v>0.7318695977499999</v>
      </c>
      <c r="I64" s="39"/>
      <c r="K64" s="127"/>
    </row>
    <row r="65" spans="2:9" ht="12.75">
      <c r="B65" s="23" t="s">
        <v>44</v>
      </c>
      <c r="C65" s="114">
        <f>'příjmy+výdaje SR leden-minulý'!D65</f>
        <v>0</v>
      </c>
      <c r="D65" s="82">
        <f>'příjmy+výdaje SR leden-minulý'!H65</f>
        <v>0</v>
      </c>
      <c r="E65" s="114">
        <f>'příjmy+výdaje SR leden-aktuální'!C63-'samotný aktuální měsíc'!C65</f>
        <v>1.81653667831</v>
      </c>
      <c r="F65" s="186">
        <f>'příjmy+výdaje SR leden-aktuální'!G63-'samotný aktuální měsíc'!D65</f>
        <v>1.75513869439</v>
      </c>
      <c r="G65" s="186">
        <f t="shared" si="1"/>
        <v>-0.061397983920000065</v>
      </c>
      <c r="H65" s="39"/>
      <c r="I65" s="39"/>
    </row>
    <row r="66" spans="2:11" ht="12.75">
      <c r="B66" s="23" t="s">
        <v>45</v>
      </c>
      <c r="C66" s="114">
        <f>'příjmy+výdaje SR leden-minulý'!D66</f>
        <v>0</v>
      </c>
      <c r="D66" s="82">
        <f>'příjmy+výdaje SR leden-minulý'!H66</f>
        <v>0</v>
      </c>
      <c r="E66" s="114">
        <f>'příjmy+výdaje SR leden-aktuální'!C64-'samotný aktuální měsíc'!C66</f>
        <v>7.57101179909</v>
      </c>
      <c r="F66" s="186">
        <f>'příjmy+výdaje SR leden-aktuální'!G64-'samotný aktuální měsíc'!D66</f>
        <v>5.662470385020001</v>
      </c>
      <c r="G66" s="186">
        <f t="shared" si="1"/>
        <v>-1.9085414140699992</v>
      </c>
      <c r="H66" s="39"/>
      <c r="I66" s="39"/>
      <c r="K66" s="127"/>
    </row>
    <row r="67" spans="2:9" ht="12.75">
      <c r="B67" s="23" t="s">
        <v>46</v>
      </c>
      <c r="C67" s="114">
        <f>'příjmy+výdaje SR leden-minulý'!D67</f>
        <v>0</v>
      </c>
      <c r="D67" s="82">
        <f>'příjmy+výdaje SR leden-minulý'!H67</f>
        <v>0</v>
      </c>
      <c r="E67" s="114">
        <f>'příjmy+výdaje SR leden-aktuální'!C65-'samotný aktuální měsíc'!C67</f>
        <v>3.57101179909</v>
      </c>
      <c r="F67" s="186">
        <f>'příjmy+výdaje SR leden-aktuální'!G65-'samotný aktuální měsíc'!D67</f>
        <v>5.662470385020001</v>
      </c>
      <c r="G67" s="186">
        <f t="shared" si="1"/>
        <v>2.091458585930001</v>
      </c>
      <c r="H67" s="39"/>
      <c r="I67" s="39"/>
    </row>
    <row r="68" spans="2:9" ht="12.75">
      <c r="B68" s="23" t="s">
        <v>104</v>
      </c>
      <c r="C68" s="116">
        <f>'příjmy+výdaje SR leden-minulý'!D68</f>
        <v>0</v>
      </c>
      <c r="D68" s="82">
        <f>'příjmy+výdaje SR leden-minulý'!H68</f>
        <v>0</v>
      </c>
      <c r="E68" s="116">
        <f>'příjmy+výdaje SR leden-aktuální'!C66-'samotný aktuální měsíc'!C68</f>
        <v>5.4760148</v>
      </c>
      <c r="F68" s="186">
        <f>'příjmy+výdaje SR leden-aktuální'!G66-'samotný aktuální měsíc'!D68</f>
        <v>5.698103723999999</v>
      </c>
      <c r="G68" s="186">
        <f t="shared" si="1"/>
        <v>0.22208892399999947</v>
      </c>
      <c r="H68" s="39"/>
      <c r="I68" s="39"/>
    </row>
    <row r="69" spans="2:14" ht="12.75">
      <c r="B69" s="23" t="s">
        <v>47</v>
      </c>
      <c r="C69" s="116">
        <f>'příjmy+výdaje SR leden-minulý'!D69</f>
        <v>0</v>
      </c>
      <c r="D69" s="82">
        <f>'příjmy+výdaje SR leden-minulý'!H69</f>
        <v>0</v>
      </c>
      <c r="E69" s="116">
        <f>'příjmy+výdaje SR leden-aktuální'!C67-'samotný aktuální měsíc'!C69</f>
        <v>23.19357165763</v>
      </c>
      <c r="F69" s="186">
        <f>'příjmy+výdaje SR leden-aktuální'!G67-'samotný aktuální měsíc'!D69</f>
        <v>29.63768078259</v>
      </c>
      <c r="G69" s="186">
        <f t="shared" si="1"/>
        <v>6.444109124960001</v>
      </c>
      <c r="H69" s="38"/>
      <c r="I69" s="38"/>
      <c r="J69" s="10"/>
      <c r="K69" s="10"/>
      <c r="L69" s="10"/>
      <c r="M69" s="10"/>
      <c r="N69" s="10"/>
    </row>
    <row r="70" spans="2:14" ht="12.75">
      <c r="B70" s="23" t="s">
        <v>48</v>
      </c>
      <c r="C70" s="116">
        <f>'příjmy+výdaje SR leden-minulý'!D70</f>
        <v>0</v>
      </c>
      <c r="D70" s="82">
        <f>'příjmy+výdaje SR leden-minulý'!H70</f>
        <v>0</v>
      </c>
      <c r="E70" s="116">
        <f>'příjmy+výdaje SR leden-aktuální'!C68-'samotný aktuální měsíc'!C70</f>
        <v>5.89301208953</v>
      </c>
      <c r="F70" s="186">
        <f>'příjmy+výdaje SR leden-aktuální'!G68-'samotný aktuální měsíc'!D70</f>
        <v>6.51076919987</v>
      </c>
      <c r="G70" s="186">
        <f t="shared" si="1"/>
        <v>0.6177571103400004</v>
      </c>
      <c r="H70" s="38"/>
      <c r="I70" s="38"/>
      <c r="J70" s="10"/>
      <c r="K70" s="10"/>
      <c r="L70" s="10"/>
      <c r="M70" s="10"/>
      <c r="N70" s="10"/>
    </row>
    <row r="71" spans="2:9" ht="12.75">
      <c r="B71" s="23" t="s">
        <v>49</v>
      </c>
      <c r="C71" s="114">
        <f>'příjmy+výdaje SR leden-minulý'!D71</f>
        <v>0</v>
      </c>
      <c r="D71" s="82">
        <f>'příjmy+výdaje SR leden-minulý'!H71</f>
        <v>0</v>
      </c>
      <c r="E71" s="114">
        <f>'příjmy+výdaje SR leden-aktuální'!C69-'samotný aktuální měsíc'!C71</f>
        <v>44.23872776772</v>
      </c>
      <c r="F71" s="186">
        <f>'příjmy+výdaje SR leden-aktuální'!G69-'samotný aktuální měsíc'!D71</f>
        <v>45.79577291474</v>
      </c>
      <c r="G71" s="186">
        <f t="shared" si="1"/>
        <v>1.5570451470199984</v>
      </c>
      <c r="H71" s="39"/>
      <c r="I71" s="39"/>
    </row>
    <row r="72" spans="2:9" ht="12.75">
      <c r="B72" s="24" t="s">
        <v>50</v>
      </c>
      <c r="C72" s="116">
        <f>'příjmy+výdaje SR leden-minulý'!D72</f>
        <v>0</v>
      </c>
      <c r="D72" s="82">
        <f>'příjmy+výdaje SR leden-minulý'!H72</f>
        <v>0</v>
      </c>
      <c r="E72" s="116">
        <f>'příjmy+výdaje SR leden-aktuální'!C70-'samotný aktuální měsíc'!C72</f>
        <v>34.31653758798</v>
      </c>
      <c r="F72" s="186">
        <f>'příjmy+výdaje SR leden-aktuální'!G70-'samotný aktuální měsíc'!D72</f>
        <v>35.94830849754</v>
      </c>
      <c r="G72" s="186">
        <f t="shared" si="1"/>
        <v>1.6317709095599966</v>
      </c>
      <c r="H72" s="39"/>
      <c r="I72" s="39"/>
    </row>
    <row r="73" spans="2:9" ht="12.75">
      <c r="B73" s="25" t="s">
        <v>51</v>
      </c>
      <c r="C73" s="116">
        <f>'příjmy+výdaje SR leden-minulý'!D73</f>
        <v>0</v>
      </c>
      <c r="D73" s="82">
        <f>'příjmy+výdaje SR leden-minulý'!H73</f>
        <v>0</v>
      </c>
      <c r="E73" s="116">
        <f>'příjmy+výdaje SR leden-aktuální'!C71-'samotný aktuální měsíc'!C73</f>
        <v>0.724169777</v>
      </c>
      <c r="F73" s="186">
        <f>'příjmy+výdaje SR leden-aktuální'!G71-'samotný aktuální měsíc'!D73</f>
        <v>0.66758792141</v>
      </c>
      <c r="G73" s="186">
        <f t="shared" si="1"/>
        <v>-0.05658185558999995</v>
      </c>
      <c r="I73" s="39"/>
    </row>
    <row r="74" spans="2:9" ht="12.75">
      <c r="B74" s="34" t="s">
        <v>52</v>
      </c>
      <c r="C74" s="114">
        <f>'příjmy+výdaje SR leden-minulý'!D74</f>
        <v>0</v>
      </c>
      <c r="D74" s="82">
        <f>'příjmy+výdaje SR leden-minulý'!H74</f>
        <v>0</v>
      </c>
      <c r="E74" s="114">
        <f>'příjmy+výdaje SR leden-aktuální'!C72-'samotný aktuální měsíc'!C74</f>
        <v>6.02153816762</v>
      </c>
      <c r="F74" s="186">
        <f>'příjmy+výdaje SR leden-aktuální'!G72-'samotný aktuální měsíc'!D74</f>
        <v>6.09684444884</v>
      </c>
      <c r="G74" s="186">
        <f t="shared" si="1"/>
        <v>0.0753062812199996</v>
      </c>
      <c r="H74" s="39"/>
      <c r="I74" s="39"/>
    </row>
    <row r="75" spans="2:9" ht="12.75">
      <c r="B75" s="34" t="s">
        <v>53</v>
      </c>
      <c r="C75" s="114">
        <f>'příjmy+výdaje SR leden-minulý'!D75</f>
        <v>0</v>
      </c>
      <c r="D75" s="82">
        <f>'příjmy+výdaje SR leden-minulý'!H75</f>
        <v>0</v>
      </c>
      <c r="E75" s="114">
        <f>'příjmy+výdaje SR leden-aktuální'!C73-'samotný aktuální měsíc'!C75</f>
        <v>3.17648223512</v>
      </c>
      <c r="F75" s="186">
        <f>'příjmy+výdaje SR leden-aktuální'!G73-'samotný aktuální měsíc'!D75</f>
        <v>3.08303204695</v>
      </c>
      <c r="G75" s="186">
        <f t="shared" si="1"/>
        <v>-0.09345018816999984</v>
      </c>
      <c r="H75" s="39"/>
      <c r="I75" s="39"/>
    </row>
    <row r="76" spans="2:9" ht="12.75">
      <c r="B76" s="23" t="s">
        <v>54</v>
      </c>
      <c r="C76" s="114">
        <f>'příjmy+výdaje SR leden-minulý'!D76</f>
        <v>0</v>
      </c>
      <c r="D76" s="82">
        <f>'příjmy+výdaje SR leden-minulý'!H76</f>
        <v>0</v>
      </c>
      <c r="E76" s="114">
        <f>'příjmy+výdaje SR leden-aktuální'!C74-'samotný aktuální měsíc'!C76</f>
        <v>1.5918999999999998E-05</v>
      </c>
      <c r="F76" s="186">
        <f>'příjmy+výdaje SR leden-aktuální'!G74-'samotný aktuální měsíc'!D76</f>
        <v>6.6308E-05</v>
      </c>
      <c r="G76" s="186">
        <f t="shared" si="1"/>
        <v>5.038900000000001E-05</v>
      </c>
      <c r="I76" s="39"/>
    </row>
    <row r="77" spans="2:9" ht="12.75">
      <c r="B77" s="23" t="s">
        <v>55</v>
      </c>
      <c r="C77" s="114">
        <f>'příjmy+výdaje SR leden-minulý'!D77</f>
        <v>0</v>
      </c>
      <c r="D77" s="82">
        <f>'příjmy+výdaje SR leden-minulý'!H77</f>
        <v>0</v>
      </c>
      <c r="E77" s="114">
        <f>'příjmy+výdaje SR leden-aktuální'!C75-'samotný aktuální měsíc'!C77</f>
        <v>0</v>
      </c>
      <c r="F77" s="186">
        <f>'příjmy+výdaje SR leden-aktuální'!G75-'samotný aktuální měsíc'!D77</f>
        <v>0</v>
      </c>
      <c r="G77" s="186">
        <f t="shared" si="1"/>
        <v>0</v>
      </c>
      <c r="I77" s="39"/>
    </row>
    <row r="78" spans="2:9" ht="12.75">
      <c r="B78" s="23" t="s">
        <v>56</v>
      </c>
      <c r="C78" s="114">
        <f>'příjmy+výdaje SR leden-minulý'!D78</f>
        <v>0</v>
      </c>
      <c r="D78" s="82">
        <f>'příjmy+výdaje SR leden-minulý'!H78</f>
        <v>0</v>
      </c>
      <c r="E78" s="114">
        <f>'příjmy+výdaje SR leden-aktuální'!C76-'samotný aktuální měsíc'!C78</f>
        <v>3.0009578622600004</v>
      </c>
      <c r="F78" s="186">
        <f>'příjmy+výdaje SR leden-aktuální'!G76-'samotný aktuální měsíc'!D78</f>
        <v>1.81933201135</v>
      </c>
      <c r="G78" s="186">
        <f t="shared" si="1"/>
        <v>-1.1816258509100004</v>
      </c>
      <c r="H78" s="39"/>
      <c r="I78" s="39"/>
    </row>
    <row r="79" spans="2:9" ht="12.75">
      <c r="B79" s="23" t="s">
        <v>103</v>
      </c>
      <c r="C79" s="114">
        <f>'příjmy+výdaje SR leden-minulý'!D79</f>
        <v>0</v>
      </c>
      <c r="D79" s="82">
        <f>'příjmy+výdaje SR leden-minulý'!H79</f>
        <v>0</v>
      </c>
      <c r="E79" s="114">
        <f>'příjmy+výdaje SR leden-aktuální'!C77-'samotný aktuální měsíc'!C79</f>
        <v>1.1244574809699874</v>
      </c>
      <c r="F79" s="186">
        <f>'příjmy+výdaje SR leden-aktuální'!G77-'samotný aktuální měsíc'!D79</f>
        <v>2.8421042898300044</v>
      </c>
      <c r="G79" s="186">
        <f t="shared" si="1"/>
        <v>1.717646808860017</v>
      </c>
      <c r="I79" s="39"/>
    </row>
    <row r="80" spans="2:9" ht="18" customHeight="1">
      <c r="B80" s="12" t="s">
        <v>57</v>
      </c>
      <c r="C80" s="112">
        <f>'příjmy+výdaje SR leden-minulý'!D80</f>
        <v>0</v>
      </c>
      <c r="D80" s="169">
        <f>'příjmy+výdaje SR leden-minulý'!H80</f>
        <v>0</v>
      </c>
      <c r="E80" s="112">
        <f>'příjmy+výdaje SR leden-aktuální'!C78-'samotný aktuální měsíc'!C80</f>
        <v>0.8362390057</v>
      </c>
      <c r="F80" s="180">
        <f>'příjmy+výdaje SR leden-aktuální'!G78-'samotný aktuální měsíc'!D80</f>
        <v>1.04677419472</v>
      </c>
      <c r="G80" s="180">
        <f t="shared" si="1"/>
        <v>0.21053518902</v>
      </c>
      <c r="H80" s="39"/>
      <c r="I80" s="39"/>
    </row>
    <row r="81" spans="2:7" ht="13.5" customHeight="1">
      <c r="B81" s="35" t="s">
        <v>58</v>
      </c>
      <c r="C81" s="118"/>
      <c r="D81" s="181"/>
      <c r="E81" s="118"/>
      <c r="F81" s="201"/>
      <c r="G81" s="201"/>
    </row>
    <row r="82" spans="2:9" ht="13.5" customHeight="1">
      <c r="B82" s="35" t="s">
        <v>59</v>
      </c>
      <c r="C82" s="118">
        <f>'příjmy+výdaje SR leden-minulý'!D82</f>
        <v>0</v>
      </c>
      <c r="D82" s="82">
        <f>'příjmy+výdaje SR leden-minulý'!H82</f>
        <v>0</v>
      </c>
      <c r="E82" s="118">
        <f>'příjmy+výdaje SR leden-aktuální'!C80-'samotný aktuální měsíc'!C82</f>
        <v>0.06453085798</v>
      </c>
      <c r="F82" s="186">
        <f>'příjmy+výdaje SR leden-aktuální'!G80-'samotný aktuální měsíc'!D82</f>
        <v>0.11121010092</v>
      </c>
      <c r="G82" s="186">
        <f t="shared" si="1"/>
        <v>0.046679242940000004</v>
      </c>
      <c r="I82" s="39"/>
    </row>
    <row r="83" spans="2:9" ht="13.5" customHeight="1">
      <c r="B83" s="35" t="s">
        <v>60</v>
      </c>
      <c r="C83" s="118">
        <f>'příjmy+výdaje SR leden-minulý'!D83</f>
        <v>0</v>
      </c>
      <c r="D83" s="82">
        <f>'příjmy+výdaje SR leden-minulý'!H83</f>
        <v>0</v>
      </c>
      <c r="E83" s="118">
        <f>'příjmy+výdaje SR leden-aktuální'!C81-'samotný aktuální měsíc'!C83</f>
        <v>0.032568289640000005</v>
      </c>
      <c r="F83" s="186">
        <f>'příjmy+výdaje SR leden-aktuální'!G81-'samotný aktuální měsíc'!D83</f>
        <v>0.051893491539999996</v>
      </c>
      <c r="G83" s="186">
        <f t="shared" si="1"/>
        <v>0.01932520189999999</v>
      </c>
      <c r="I83" s="39"/>
    </row>
    <row r="84" spans="2:9" ht="13.5" customHeight="1">
      <c r="B84" s="23" t="s">
        <v>61</v>
      </c>
      <c r="C84" s="114">
        <f>'příjmy+výdaje SR leden-minulý'!D84</f>
        <v>0</v>
      </c>
      <c r="D84" s="82">
        <f>'příjmy+výdaje SR leden-minulý'!H84</f>
        <v>0</v>
      </c>
      <c r="E84" s="114">
        <f>'příjmy+výdaje SR leden-aktuální'!C82-'samotný aktuální měsíc'!C84</f>
        <v>0.26562386600000004</v>
      </c>
      <c r="F84" s="186">
        <f>'příjmy+výdaje SR leden-aktuální'!G82-'samotný aktuální měsíc'!D84</f>
        <v>0.316899507</v>
      </c>
      <c r="G84" s="186">
        <f t="shared" si="1"/>
        <v>0.05127564099999998</v>
      </c>
      <c r="I84" s="39"/>
    </row>
    <row r="85" spans="2:9" ht="13.5" customHeight="1">
      <c r="B85" s="23" t="s">
        <v>62</v>
      </c>
      <c r="C85" s="114">
        <f>'příjmy+výdaje SR leden-minulý'!D85</f>
        <v>0</v>
      </c>
      <c r="D85" s="82">
        <f>'příjmy+výdaje SR leden-minulý'!H85</f>
        <v>0</v>
      </c>
      <c r="E85" s="114">
        <f>'příjmy+výdaje SR leden-aktuální'!C83-'samotný aktuální měsíc'!C85</f>
        <v>0</v>
      </c>
      <c r="F85" s="186">
        <f>'příjmy+výdaje SR leden-aktuální'!G83-'samotný aktuální měsíc'!D85</f>
        <v>0</v>
      </c>
      <c r="G85" s="186">
        <f t="shared" si="1"/>
        <v>0</v>
      </c>
      <c r="I85" s="39"/>
    </row>
    <row r="86" spans="2:9" ht="13.5" customHeight="1">
      <c r="B86" s="23" t="s">
        <v>63</v>
      </c>
      <c r="C86" s="114">
        <f>'příjmy+výdaje SR leden-minulý'!D86</f>
        <v>0</v>
      </c>
      <c r="D86" s="81">
        <f>'příjmy+výdaje SR leden-minulý'!H86</f>
        <v>0</v>
      </c>
      <c r="E86" s="114">
        <f>'příjmy+výdaje SR leden-aktuální'!C84-'samotný aktuální měsíc'!C86</f>
        <v>0.03363880092</v>
      </c>
      <c r="F86" s="87">
        <f>'příjmy+výdaje SR leden-aktuální'!G84-'samotný aktuální měsíc'!D86</f>
        <v>0.020985147439999997</v>
      </c>
      <c r="G86" s="87">
        <f t="shared" si="1"/>
        <v>-0.012653653480000006</v>
      </c>
      <c r="I86" s="39"/>
    </row>
    <row r="87" spans="2:9" ht="13.5" customHeight="1">
      <c r="B87" s="23" t="s">
        <v>64</v>
      </c>
      <c r="C87" s="114">
        <f>'příjmy+výdaje SR leden-minulý'!D87</f>
        <v>0</v>
      </c>
      <c r="D87" s="81">
        <f>'příjmy+výdaje SR leden-minulý'!H87</f>
        <v>0</v>
      </c>
      <c r="E87" s="114">
        <f>'příjmy+výdaje SR leden-aktuální'!C85-'samotný aktuální měsíc'!C87</f>
        <v>0.34800917416</v>
      </c>
      <c r="F87" s="87">
        <f>'příjmy+výdaje SR leden-aktuální'!G85-'samotný aktuální měsíc'!D87</f>
        <v>0.41645786355000003</v>
      </c>
      <c r="G87" s="87">
        <f t="shared" si="1"/>
        <v>0.06844868939000004</v>
      </c>
      <c r="I87" s="39"/>
    </row>
    <row r="88" spans="2:9" ht="13.5" customHeight="1" thickBot="1">
      <c r="B88" s="35" t="s">
        <v>102</v>
      </c>
      <c r="C88" s="118">
        <f>'příjmy+výdaje SR leden-minulý'!D88</f>
        <v>0</v>
      </c>
      <c r="D88" s="81">
        <f>'příjmy+výdaje SR leden-minulý'!H88</f>
        <v>0</v>
      </c>
      <c r="E88" s="118">
        <f>'příjmy+výdaje SR leden-aktuální'!C86-'samotný aktuální měsíc'!C88</f>
        <v>0.09186801699999991</v>
      </c>
      <c r="F88" s="87">
        <f>'příjmy+výdaje SR leden-aktuální'!G86-'samotný aktuální měsíc'!D88</f>
        <v>0.12932808426999998</v>
      </c>
      <c r="G88" s="87">
        <f t="shared" si="1"/>
        <v>0.037460067270000064</v>
      </c>
      <c r="I88" s="39"/>
    </row>
    <row r="89" spans="2:9" ht="15.75" customHeight="1" thickBot="1">
      <c r="B89" s="36" t="s">
        <v>65</v>
      </c>
      <c r="C89" s="120">
        <f>C8-C57</f>
        <v>0</v>
      </c>
      <c r="D89" s="199">
        <f>D8-D57</f>
        <v>0</v>
      </c>
      <c r="E89" s="120">
        <f>'příjmy+výdaje SR leden-aktuální'!C87-'samotný aktuální měsíc'!C89</f>
        <v>9.100083002359995</v>
      </c>
      <c r="F89" s="202">
        <f>'příjmy+výdaje SR leden-aktuální'!G87-'samotný aktuální měsíc'!D89</f>
        <v>26.453480388990016</v>
      </c>
      <c r="G89" s="202">
        <f t="shared" si="1"/>
        <v>17.35339738663002</v>
      </c>
      <c r="I89" s="39"/>
    </row>
    <row r="90" spans="2:6" ht="12.75" customHeight="1">
      <c r="B90" s="187" t="s">
        <v>111</v>
      </c>
      <c r="C90" s="187"/>
      <c r="D90" s="187"/>
      <c r="E90" s="188"/>
      <c r="F90" s="131"/>
    </row>
    <row r="91" spans="2:6" ht="12.75" customHeight="1">
      <c r="B91" s="28" t="s">
        <v>101</v>
      </c>
      <c r="C91" s="133"/>
      <c r="D91" s="133"/>
      <c r="E91" s="129"/>
      <c r="F91" s="131"/>
    </row>
    <row r="92" spans="3:6" ht="12.75" customHeight="1">
      <c r="C92" s="28"/>
      <c r="D92" s="28"/>
      <c r="E92" s="28"/>
      <c r="F92" s="38"/>
    </row>
    <row r="93" spans="2:6" ht="12.75" customHeight="1">
      <c r="B93" s="28"/>
      <c r="C93" s="28"/>
      <c r="D93" s="28"/>
      <c r="E93" s="28"/>
      <c r="F93" s="38"/>
    </row>
    <row r="94" spans="2:4" ht="12.75">
      <c r="B94" s="26"/>
      <c r="C94" s="26"/>
      <c r="D94" s="26"/>
    </row>
    <row r="96" spans="2:6" ht="12.75">
      <c r="B96" s="10"/>
      <c r="C96" s="10"/>
      <c r="D96" s="10"/>
      <c r="E96" s="10"/>
      <c r="F96" s="39"/>
    </row>
  </sheetData>
  <sheetProtection/>
  <mergeCells count="1">
    <mergeCell ref="B2:F2"/>
  </mergeCells>
  <printOptions/>
  <pageMargins left="0.9448818897637796" right="0.2755905511811024" top="0.7" bottom="0.07874015748031496" header="0.07874015748031496" footer="0.11811023622047245"/>
  <pageSetup fitToHeight="2"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tabSelected="1" workbookViewId="0" topLeftCell="A1">
      <selection activeCell="B5" sqref="B5:O5"/>
    </sheetView>
  </sheetViews>
  <sheetFormatPr defaultColWidth="9.140625" defaultRowHeight="12.75"/>
  <cols>
    <col min="1" max="1" width="9.140625" style="172" customWidth="1"/>
    <col min="2" max="2" width="34.140625" style="172" customWidth="1"/>
    <col min="3" max="3" width="9.00390625" style="172" customWidth="1"/>
    <col min="4" max="4" width="7.7109375" style="172" customWidth="1"/>
    <col min="5" max="5" width="5.7109375" style="172" bestFit="1" customWidth="1"/>
    <col min="6" max="6" width="9.140625" style="172" customWidth="1"/>
    <col min="7" max="7" width="8.8515625" style="172" customWidth="1"/>
    <col min="8" max="8" width="5.7109375" style="172" bestFit="1" customWidth="1"/>
    <col min="9" max="9" width="8.8515625" style="172" bestFit="1" customWidth="1"/>
    <col min="10" max="10" width="9.140625" style="172" customWidth="1"/>
    <col min="11" max="11" width="5.7109375" style="172" bestFit="1" customWidth="1"/>
    <col min="12" max="15" width="8.8515625" style="172" customWidth="1"/>
    <col min="16" max="16384" width="9.140625" style="172" customWidth="1"/>
  </cols>
  <sheetData>
    <row r="1" ht="12.75">
      <c r="B1" s="171"/>
    </row>
    <row r="2" spans="2:7" ht="12.75">
      <c r="B2" s="387"/>
      <c r="C2" s="171"/>
      <c r="D2" s="171"/>
      <c r="E2" s="171"/>
      <c r="F2" s="171"/>
      <c r="G2" s="171"/>
    </row>
    <row r="3" spans="2:12" ht="12.75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2:4" ht="12.75">
      <c r="B4" s="171"/>
      <c r="C4" s="171"/>
      <c r="D4" s="171"/>
    </row>
    <row r="5" spans="2:15" ht="17.25" customHeight="1">
      <c r="B5" s="426" t="s">
        <v>112</v>
      </c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</row>
    <row r="6" spans="14:15" ht="12.75" customHeight="1" thickBot="1">
      <c r="N6" s="208"/>
      <c r="O6" s="331" t="s">
        <v>81</v>
      </c>
    </row>
    <row r="7" spans="2:15" ht="12.75">
      <c r="B7" s="209"/>
      <c r="C7" s="427" t="s">
        <v>118</v>
      </c>
      <c r="D7" s="428"/>
      <c r="E7" s="429"/>
      <c r="F7" s="427" t="s">
        <v>125</v>
      </c>
      <c r="G7" s="428"/>
      <c r="H7" s="429"/>
      <c r="I7" s="427" t="s">
        <v>136</v>
      </c>
      <c r="J7" s="428"/>
      <c r="K7" s="429"/>
      <c r="L7" s="430" t="s">
        <v>113</v>
      </c>
      <c r="M7" s="431"/>
      <c r="N7" s="432" t="s">
        <v>114</v>
      </c>
      <c r="O7" s="431"/>
    </row>
    <row r="8" spans="2:15" ht="12.75">
      <c r="B8" s="286"/>
      <c r="C8" s="217" t="s">
        <v>0</v>
      </c>
      <c r="D8" s="215" t="s">
        <v>89</v>
      </c>
      <c r="E8" s="216" t="s">
        <v>2</v>
      </c>
      <c r="F8" s="217" t="s">
        <v>0</v>
      </c>
      <c r="G8" s="215" t="s">
        <v>89</v>
      </c>
      <c r="H8" s="216" t="s">
        <v>2</v>
      </c>
      <c r="I8" s="217" t="s">
        <v>0</v>
      </c>
      <c r="J8" s="215" t="s">
        <v>89</v>
      </c>
      <c r="K8" s="216" t="s">
        <v>2</v>
      </c>
      <c r="L8" s="422" t="s">
        <v>115</v>
      </c>
      <c r="M8" s="423"/>
      <c r="N8" s="424" t="s">
        <v>116</v>
      </c>
      <c r="O8" s="425"/>
    </row>
    <row r="9" spans="2:15" ht="13.5" thickBot="1">
      <c r="B9" s="286"/>
      <c r="C9" s="219" t="s">
        <v>90</v>
      </c>
      <c r="D9" s="330" t="s">
        <v>137</v>
      </c>
      <c r="E9" s="218" t="s">
        <v>5</v>
      </c>
      <c r="F9" s="219" t="s">
        <v>90</v>
      </c>
      <c r="G9" s="330" t="s">
        <v>138</v>
      </c>
      <c r="H9" s="218" t="s">
        <v>5</v>
      </c>
      <c r="I9" s="219" t="s">
        <v>90</v>
      </c>
      <c r="J9" s="330" t="s">
        <v>139</v>
      </c>
      <c r="K9" s="218" t="s">
        <v>5</v>
      </c>
      <c r="L9" s="329" t="s">
        <v>126</v>
      </c>
      <c r="M9" s="328" t="s">
        <v>130</v>
      </c>
      <c r="N9" s="329" t="s">
        <v>126</v>
      </c>
      <c r="O9" s="328" t="s">
        <v>130</v>
      </c>
    </row>
    <row r="10" spans="2:15" ht="13.5" thickBot="1">
      <c r="B10" s="286"/>
      <c r="C10" s="327">
        <v>1</v>
      </c>
      <c r="D10" s="326">
        <v>2</v>
      </c>
      <c r="E10" s="325">
        <v>3</v>
      </c>
      <c r="F10" s="327">
        <v>4</v>
      </c>
      <c r="G10" s="326">
        <v>5</v>
      </c>
      <c r="H10" s="325">
        <v>6</v>
      </c>
      <c r="I10" s="327">
        <v>7</v>
      </c>
      <c r="J10" s="326">
        <v>8</v>
      </c>
      <c r="K10" s="325">
        <v>9</v>
      </c>
      <c r="L10" s="210" t="s">
        <v>91</v>
      </c>
      <c r="M10" s="325" t="s">
        <v>92</v>
      </c>
      <c r="N10" s="324" t="s">
        <v>93</v>
      </c>
      <c r="O10" s="325" t="s">
        <v>94</v>
      </c>
    </row>
    <row r="11" spans="2:15" ht="4.5" customHeight="1">
      <c r="B11" s="209"/>
      <c r="C11" s="323"/>
      <c r="D11" s="322"/>
      <c r="E11" s="321"/>
      <c r="F11" s="323"/>
      <c r="G11" s="322"/>
      <c r="H11" s="321"/>
      <c r="I11" s="323"/>
      <c r="J11" s="322"/>
      <c r="K11" s="321"/>
      <c r="L11" s="320"/>
      <c r="M11" s="266"/>
      <c r="N11" s="319"/>
      <c r="O11" s="318"/>
    </row>
    <row r="12" spans="2:15" ht="12.75">
      <c r="B12" s="252" t="s">
        <v>117</v>
      </c>
      <c r="C12" s="317"/>
      <c r="D12" s="316">
        <v>104.55677094803005</v>
      </c>
      <c r="E12" s="315"/>
      <c r="F12" s="317"/>
      <c r="G12" s="316">
        <v>111.49288316066001</v>
      </c>
      <c r="H12" s="315"/>
      <c r="I12" s="317"/>
      <c r="J12" s="316">
        <v>123.26392996832001</v>
      </c>
      <c r="K12" s="315"/>
      <c r="L12" s="314">
        <v>6.936112212629965</v>
      </c>
      <c r="M12" s="315">
        <v>11.77104680766</v>
      </c>
      <c r="N12" s="313">
        <v>106.63382404576893</v>
      </c>
      <c r="O12" s="312">
        <v>110.55766652899095</v>
      </c>
    </row>
    <row r="13" spans="2:15" ht="18" customHeight="1">
      <c r="B13" s="405" t="s">
        <v>189</v>
      </c>
      <c r="C13" s="222">
        <v>857.5265009099999</v>
      </c>
      <c r="D13" s="223">
        <v>70.76525506676005</v>
      </c>
      <c r="E13" s="251">
        <v>8.252252844858388</v>
      </c>
      <c r="F13" s="222">
        <v>920.957456706</v>
      </c>
      <c r="G13" s="223">
        <v>74.79404454661001</v>
      </c>
      <c r="H13" s="251">
        <v>8.121335464737623</v>
      </c>
      <c r="I13" s="222">
        <v>1017.893925283</v>
      </c>
      <c r="J13" s="223">
        <v>83.33841927921002</v>
      </c>
      <c r="K13" s="251">
        <v>8.187338307971515</v>
      </c>
      <c r="L13" s="224">
        <v>4.028789479849962</v>
      </c>
      <c r="M13" s="271">
        <v>8.544374732600005</v>
      </c>
      <c r="N13" s="311">
        <v>105.69317453324969</v>
      </c>
      <c r="O13" s="221">
        <v>111.42387042229724</v>
      </c>
    </row>
    <row r="14" spans="2:15" ht="6" customHeight="1">
      <c r="B14" s="310"/>
      <c r="C14" s="220"/>
      <c r="D14" s="291"/>
      <c r="E14" s="225"/>
      <c r="F14" s="220"/>
      <c r="G14" s="291"/>
      <c r="H14" s="225"/>
      <c r="I14" s="220"/>
      <c r="J14" s="291"/>
      <c r="K14" s="225"/>
      <c r="L14" s="224"/>
      <c r="M14" s="271"/>
      <c r="N14" s="309"/>
      <c r="O14" s="221"/>
    </row>
    <row r="15" spans="2:17" ht="12.75">
      <c r="B15" s="406" t="s">
        <v>190</v>
      </c>
      <c r="C15" s="222">
        <v>352.6</v>
      </c>
      <c r="D15" s="223">
        <v>39.67920823476</v>
      </c>
      <c r="E15" s="251">
        <v>11.253320543040271</v>
      </c>
      <c r="F15" s="222">
        <v>370.5</v>
      </c>
      <c r="G15" s="223">
        <v>41.37196482892001</v>
      </c>
      <c r="H15" s="251">
        <v>11.166522221031041</v>
      </c>
      <c r="I15" s="222">
        <v>416.1</v>
      </c>
      <c r="J15" s="223">
        <v>46.24470541031</v>
      </c>
      <c r="K15" s="251">
        <v>11.11384412648642</v>
      </c>
      <c r="L15" s="224">
        <v>1.6927565941600093</v>
      </c>
      <c r="M15" s="271">
        <v>4.872740581389991</v>
      </c>
      <c r="N15" s="311">
        <v>104.26610476737565</v>
      </c>
      <c r="O15" s="221">
        <v>111.7778805080677</v>
      </c>
      <c r="P15" s="358"/>
      <c r="Q15" s="365"/>
    </row>
    <row r="16" spans="2:16" ht="12.75">
      <c r="B16" s="406" t="s">
        <v>191</v>
      </c>
      <c r="C16" s="222">
        <v>149.4</v>
      </c>
      <c r="D16" s="223">
        <v>12.31024341553</v>
      </c>
      <c r="E16" s="251">
        <v>8.239788096070951</v>
      </c>
      <c r="F16" s="222">
        <v>158.8</v>
      </c>
      <c r="G16" s="223">
        <v>13.216573750219998</v>
      </c>
      <c r="H16" s="251">
        <v>8.322779439685137</v>
      </c>
      <c r="I16" s="222">
        <v>162.89999999999998</v>
      </c>
      <c r="J16" s="223">
        <v>14.10803289428</v>
      </c>
      <c r="K16" s="251">
        <v>8.660548124174342</v>
      </c>
      <c r="L16" s="224">
        <v>0.9063303346899989</v>
      </c>
      <c r="M16" s="271">
        <v>0.8914591440600024</v>
      </c>
      <c r="N16" s="311">
        <v>107.36240790776417</v>
      </c>
      <c r="O16" s="221">
        <v>106.74500941702205</v>
      </c>
      <c r="P16" s="173"/>
    </row>
    <row r="17" spans="2:16" ht="12.75">
      <c r="B17" s="406" t="s">
        <v>192</v>
      </c>
      <c r="C17" s="222">
        <v>150.20000000000002</v>
      </c>
      <c r="D17" s="223">
        <v>1.04058165866</v>
      </c>
      <c r="E17" s="251">
        <v>0.6927973759387483</v>
      </c>
      <c r="F17" s="222">
        <v>169.2</v>
      </c>
      <c r="G17" s="223">
        <v>1.20972717995</v>
      </c>
      <c r="H17" s="251">
        <v>0.7149687824763594</v>
      </c>
      <c r="I17" s="222">
        <v>175.4</v>
      </c>
      <c r="J17" s="223">
        <v>1.51831948287</v>
      </c>
      <c r="K17" s="251">
        <v>0.865632544395667</v>
      </c>
      <c r="L17" s="224">
        <v>0.16914552128999993</v>
      </c>
      <c r="M17" s="271">
        <v>0.30859230291999995</v>
      </c>
      <c r="N17" s="311">
        <v>116.25490127394862</v>
      </c>
      <c r="O17" s="221">
        <v>125.50924770763228</v>
      </c>
      <c r="P17" s="173"/>
    </row>
    <row r="18" spans="2:16" ht="12.75">
      <c r="B18" s="406" t="s">
        <v>193</v>
      </c>
      <c r="C18" s="222">
        <v>165.1</v>
      </c>
      <c r="D18" s="223">
        <v>15.718967827510003</v>
      </c>
      <c r="E18" s="251">
        <v>9.520876939739553</v>
      </c>
      <c r="F18" s="222">
        <v>180.5</v>
      </c>
      <c r="G18" s="223">
        <v>16.72811091454</v>
      </c>
      <c r="H18" s="251">
        <v>9.267651476199445</v>
      </c>
      <c r="I18" s="222">
        <v>218.1</v>
      </c>
      <c r="J18" s="223">
        <v>18.8408591417</v>
      </c>
      <c r="K18" s="251">
        <v>8.638633260751948</v>
      </c>
      <c r="L18" s="224">
        <v>1.0091430870299973</v>
      </c>
      <c r="M18" s="271">
        <v>2.112748227160001</v>
      </c>
      <c r="N18" s="311">
        <v>106.4199068164252</v>
      </c>
      <c r="O18" s="221">
        <v>112.62992718038238</v>
      </c>
      <c r="P18" s="173"/>
    </row>
    <row r="19" spans="2:15" ht="12.75">
      <c r="B19" s="395" t="s">
        <v>201</v>
      </c>
      <c r="C19" s="308">
        <v>16.2</v>
      </c>
      <c r="D19" s="307">
        <v>1.8261659355399997</v>
      </c>
      <c r="E19" s="306">
        <v>11.272629231728395</v>
      </c>
      <c r="F19" s="308">
        <v>14.9</v>
      </c>
      <c r="G19" s="307">
        <v>1.6737819773599998</v>
      </c>
      <c r="H19" s="306">
        <v>11.233436089664428</v>
      </c>
      <c r="I19" s="308">
        <v>15.799999999999999</v>
      </c>
      <c r="J19" s="307">
        <v>1.6750352713199999</v>
      </c>
      <c r="K19" s="306">
        <v>10.601489058987342</v>
      </c>
      <c r="L19" s="305">
        <v>-0.15238395817999995</v>
      </c>
      <c r="M19" s="304">
        <v>0.001253293960000068</v>
      </c>
      <c r="N19" s="303">
        <v>91.6555250969053</v>
      </c>
      <c r="O19" s="302">
        <v>100.07487796958938</v>
      </c>
    </row>
    <row r="20" spans="2:15" ht="12.75">
      <c r="B20" s="396" t="s">
        <v>202</v>
      </c>
      <c r="C20" s="308">
        <v>145.4</v>
      </c>
      <c r="D20" s="307">
        <v>13.670665919280001</v>
      </c>
      <c r="E20" s="306">
        <v>9.402108610233837</v>
      </c>
      <c r="F20" s="308">
        <v>159.2</v>
      </c>
      <c r="G20" s="307">
        <v>14.806941973979999</v>
      </c>
      <c r="H20" s="306">
        <v>9.3008429484799</v>
      </c>
      <c r="I20" s="308">
        <v>193.8</v>
      </c>
      <c r="J20" s="307">
        <v>16.86450954317</v>
      </c>
      <c r="K20" s="306">
        <v>8.702017308137256</v>
      </c>
      <c r="L20" s="305">
        <v>1.136276054699998</v>
      </c>
      <c r="M20" s="304">
        <v>2.0575675691900024</v>
      </c>
      <c r="N20" s="303">
        <v>108.31178277202638</v>
      </c>
      <c r="O20" s="302">
        <v>113.89596564101983</v>
      </c>
    </row>
    <row r="21" spans="2:15" ht="12.75">
      <c r="B21" s="396" t="s">
        <v>203</v>
      </c>
      <c r="C21" s="308">
        <v>3.5</v>
      </c>
      <c r="D21" s="307">
        <v>0.22213597269</v>
      </c>
      <c r="E21" s="353" t="s">
        <v>71</v>
      </c>
      <c r="F21" s="308">
        <v>6.4</v>
      </c>
      <c r="G21" s="307">
        <v>0.24738696319999998</v>
      </c>
      <c r="H21" s="306">
        <v>3.8654212999999995</v>
      </c>
      <c r="I21" s="308">
        <v>8.5</v>
      </c>
      <c r="J21" s="307">
        <v>0.30131432721</v>
      </c>
      <c r="K21" s="306">
        <v>3.5448744377647055</v>
      </c>
      <c r="L21" s="305">
        <v>0.025250990509999988</v>
      </c>
      <c r="M21" s="304">
        <v>0.053927364010000034</v>
      </c>
      <c r="N21" s="356" t="s">
        <v>71</v>
      </c>
      <c r="O21" s="302">
        <v>121.79878976338881</v>
      </c>
    </row>
    <row r="22" spans="2:15" ht="12.75">
      <c r="B22" s="406" t="s">
        <v>194</v>
      </c>
      <c r="C22" s="222">
        <v>5.7</v>
      </c>
      <c r="D22" s="223">
        <v>0.445953</v>
      </c>
      <c r="E22" s="251">
        <v>7.823736842105262</v>
      </c>
      <c r="F22" s="222">
        <v>5.9</v>
      </c>
      <c r="G22" s="223">
        <v>0.54547005208</v>
      </c>
      <c r="H22" s="251">
        <v>9.24525512</v>
      </c>
      <c r="I22" s="222">
        <v>6.1</v>
      </c>
      <c r="J22" s="223">
        <v>0.58816852103</v>
      </c>
      <c r="K22" s="251">
        <v>9.642106902131149</v>
      </c>
      <c r="L22" s="224">
        <v>0.09951705208</v>
      </c>
      <c r="M22" s="271">
        <v>0.04269846894999996</v>
      </c>
      <c r="N22" s="311">
        <v>122.31559201978683</v>
      </c>
      <c r="O22" s="221">
        <v>107.82783010491247</v>
      </c>
    </row>
    <row r="23" spans="2:15" ht="12.75">
      <c r="B23" s="406" t="s">
        <v>195</v>
      </c>
      <c r="C23" s="222">
        <v>10.3</v>
      </c>
      <c r="D23" s="223">
        <v>0.080207</v>
      </c>
      <c r="E23" s="251">
        <v>0.7787087378640777</v>
      </c>
      <c r="F23" s="222">
        <v>10.4</v>
      </c>
      <c r="G23" s="223">
        <v>0.07542877835</v>
      </c>
      <c r="H23" s="251">
        <v>0.7252767149038462</v>
      </c>
      <c r="I23" s="222">
        <v>11.4</v>
      </c>
      <c r="J23" s="223">
        <v>0.08819266695</v>
      </c>
      <c r="K23" s="251">
        <v>0.7736198855263158</v>
      </c>
      <c r="L23" s="224">
        <v>-0.004778221649999997</v>
      </c>
      <c r="M23" s="271">
        <v>0.012763888599999995</v>
      </c>
      <c r="N23" s="311">
        <v>94.04263761267721</v>
      </c>
      <c r="O23" s="221">
        <v>116.9217755864662</v>
      </c>
    </row>
    <row r="24" spans="2:15" ht="12.75">
      <c r="B24" s="406" t="s">
        <v>196</v>
      </c>
      <c r="C24" s="222">
        <v>10.3</v>
      </c>
      <c r="D24" s="223">
        <v>0.76700672486</v>
      </c>
      <c r="E24" s="251">
        <v>7.446667231650485</v>
      </c>
      <c r="F24" s="222">
        <v>11.6</v>
      </c>
      <c r="G24" s="223">
        <v>0.9013530079700001</v>
      </c>
      <c r="H24" s="251">
        <v>7.770284551465519</v>
      </c>
      <c r="I24" s="222">
        <v>12</v>
      </c>
      <c r="J24" s="223">
        <v>1.1827730387</v>
      </c>
      <c r="K24" s="251">
        <v>9.856441989166665</v>
      </c>
      <c r="L24" s="224">
        <v>0.13434628311000008</v>
      </c>
      <c r="M24" s="271">
        <v>0.2814200307299999</v>
      </c>
      <c r="N24" s="311">
        <v>117.51565908819404</v>
      </c>
      <c r="O24" s="221">
        <v>131.22195502113044</v>
      </c>
    </row>
    <row r="25" spans="2:15" ht="12.75">
      <c r="B25" s="407" t="s">
        <v>197</v>
      </c>
      <c r="C25" s="222">
        <v>4.2</v>
      </c>
      <c r="D25" s="377" t="s">
        <v>71</v>
      </c>
      <c r="E25" s="378" t="s">
        <v>71</v>
      </c>
      <c r="F25" s="222">
        <v>4.5</v>
      </c>
      <c r="G25" s="377" t="s">
        <v>71</v>
      </c>
      <c r="H25" s="378" t="s">
        <v>71</v>
      </c>
      <c r="I25" s="222">
        <v>5</v>
      </c>
      <c r="J25" s="379" t="s">
        <v>71</v>
      </c>
      <c r="K25" s="378" t="s">
        <v>71</v>
      </c>
      <c r="L25" s="380" t="s">
        <v>71</v>
      </c>
      <c r="M25" s="381" t="s">
        <v>71</v>
      </c>
      <c r="N25" s="382" t="s">
        <v>71</v>
      </c>
      <c r="O25" s="383" t="s">
        <v>71</v>
      </c>
    </row>
    <row r="26" spans="2:15" ht="12.75">
      <c r="B26" s="406" t="s">
        <v>198</v>
      </c>
      <c r="C26" s="222">
        <v>9.726500909999924</v>
      </c>
      <c r="D26" s="223">
        <v>0.7230872054400288</v>
      </c>
      <c r="E26" s="251">
        <v>7.434196656442141</v>
      </c>
      <c r="F26" s="222">
        <v>9.557456706000032</v>
      </c>
      <c r="G26" s="223">
        <v>0.745416034580005</v>
      </c>
      <c r="H26" s="251">
        <v>7.799313745382114</v>
      </c>
      <c r="I26" s="222">
        <v>10.893925283000044</v>
      </c>
      <c r="J26" s="223">
        <v>0.7673681233700165</v>
      </c>
      <c r="K26" s="251">
        <v>7.044000242662701</v>
      </c>
      <c r="L26" s="224">
        <v>0.022328829139976247</v>
      </c>
      <c r="M26" s="271">
        <v>0.021952088790011426</v>
      </c>
      <c r="N26" s="311">
        <v>103.08798564986199</v>
      </c>
      <c r="O26" s="221">
        <v>102.94494453723149</v>
      </c>
    </row>
    <row r="27" spans="2:15" ht="6" customHeight="1">
      <c r="B27" s="252"/>
      <c r="C27" s="222"/>
      <c r="D27" s="223"/>
      <c r="E27" s="251"/>
      <c r="F27" s="222"/>
      <c r="G27" s="223"/>
      <c r="H27" s="251"/>
      <c r="I27" s="222"/>
      <c r="J27" s="223"/>
      <c r="K27" s="251"/>
      <c r="L27" s="224"/>
      <c r="M27" s="271"/>
      <c r="N27" s="311"/>
      <c r="O27" s="221"/>
    </row>
    <row r="28" spans="2:15" ht="12.75">
      <c r="B28" s="405" t="s">
        <v>199</v>
      </c>
      <c r="C28" s="287">
        <v>421.986871016</v>
      </c>
      <c r="D28" s="288">
        <v>33.79151588127</v>
      </c>
      <c r="E28" s="289">
        <v>8.007717349099416</v>
      </c>
      <c r="F28" s="287">
        <v>447.829554985</v>
      </c>
      <c r="G28" s="288">
        <v>36.698838614050004</v>
      </c>
      <c r="H28" s="289">
        <v>8.19482283059215</v>
      </c>
      <c r="I28" s="287">
        <v>496.940559552</v>
      </c>
      <c r="J28" s="288">
        <v>39.92551068911</v>
      </c>
      <c r="K28" s="289">
        <v>8.034262835197733</v>
      </c>
      <c r="L28" s="224">
        <v>2.9073227327800026</v>
      </c>
      <c r="M28" s="271">
        <v>3.2266720750599944</v>
      </c>
      <c r="N28" s="311">
        <v>108.603706158064</v>
      </c>
      <c r="O28" s="221">
        <v>108.79230023869113</v>
      </c>
    </row>
    <row r="29" spans="2:15" ht="6" customHeight="1">
      <c r="B29" s="252"/>
      <c r="C29" s="287"/>
      <c r="D29" s="288"/>
      <c r="E29" s="289"/>
      <c r="F29" s="287"/>
      <c r="G29" s="288"/>
      <c r="H29" s="289"/>
      <c r="I29" s="287"/>
      <c r="J29" s="288"/>
      <c r="K29" s="289"/>
      <c r="L29" s="224"/>
      <c r="M29" s="271"/>
      <c r="N29" s="311"/>
      <c r="O29" s="221"/>
    </row>
    <row r="30" spans="2:15" ht="12.75">
      <c r="B30" s="408" t="s">
        <v>200</v>
      </c>
      <c r="C30" s="287"/>
      <c r="D30" s="377" t="s">
        <v>71</v>
      </c>
      <c r="E30" s="289"/>
      <c r="F30" s="287"/>
      <c r="G30" s="377" t="s">
        <v>71</v>
      </c>
      <c r="H30" s="289"/>
      <c r="I30" s="287"/>
      <c r="J30" s="377" t="s">
        <v>71</v>
      </c>
      <c r="K30" s="289"/>
      <c r="L30" s="380" t="s">
        <v>71</v>
      </c>
      <c r="M30" s="381" t="s">
        <v>71</v>
      </c>
      <c r="N30" s="382" t="s">
        <v>71</v>
      </c>
      <c r="O30" s="383" t="s">
        <v>71</v>
      </c>
    </row>
    <row r="31" spans="2:15" ht="5.25" customHeight="1" thickBot="1">
      <c r="B31" s="290"/>
      <c r="C31" s="227"/>
      <c r="D31" s="226"/>
      <c r="E31" s="228"/>
      <c r="F31" s="227"/>
      <c r="G31" s="226"/>
      <c r="H31" s="228"/>
      <c r="I31" s="227"/>
      <c r="J31" s="226"/>
      <c r="K31" s="228"/>
      <c r="L31" s="211"/>
      <c r="M31" s="212"/>
      <c r="N31" s="213"/>
      <c r="O31" s="214"/>
    </row>
    <row r="32" spans="2:16" ht="12.75">
      <c r="B32" s="332" t="s">
        <v>133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</row>
    <row r="33" spans="2:16" ht="12.75">
      <c r="B33" s="332" t="s">
        <v>134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</row>
    <row r="34" spans="2:16" ht="12.75">
      <c r="B34" s="332" t="s">
        <v>135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</row>
    <row r="35" spans="2:16" ht="12.75">
      <c r="B35" s="333" t="s">
        <v>106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</row>
    <row r="36" spans="2:16" ht="12.75">
      <c r="B36" s="388" t="s">
        <v>141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40" spans="7:13" ht="12.75">
      <c r="G40" s="173"/>
      <c r="H40" s="173"/>
      <c r="I40" s="173"/>
      <c r="J40" s="173"/>
      <c r="K40" s="358"/>
      <c r="L40" s="173"/>
      <c r="M40" s="173"/>
    </row>
    <row r="41" ht="12.75">
      <c r="M41" s="173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