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xmlns:xr2="http://schemas.microsoft.com/office/spreadsheetml/2015/revision2" xmlns:xr6="http://schemas.microsoft.com/office/spreadsheetml/2016/revision6" xmlns:xr="http://schemas.microsoft.com/office/spreadsheetml/2014/revision" xmlns:xr10="http://schemas.microsoft.com/office/spreadsheetml/2016/revision10" mc:Ignorable="x15 xr xr6 xr10 xr2">
  <fileVersion appName="xl" lastEdited="7" lowestEdited="5" rupBuild="24332"/>
  <workbookPr codeName="ThisWorkbook" defaultThemeVersion="124226"/>
  <bookViews>
    <workbookView xWindow="-120" yWindow="-120" windowWidth="29040" windowHeight="15840" activeTab="0"/>
  </bookViews>
  <sheets>
    <sheet name="vázání NEOBS - SR základní" sheetId="3" r:id="rId2"/>
    <sheet name="vázaní NEOBS - SR podíl" sheetId="12" r:id="rId3"/>
    <sheet name="vázaní NEOBS - EUFM podíl" sheetId="13" r:id="rId4"/>
    <sheet name="kvartál" sheetId="11" state="hidden" r:id="rId5"/>
  </sheets>
  <definedNames>
    <definedName name="_xlnm.Print_Titles" localSheetId="2">'vázaní NEOBS - EUFM podíl'!$1:$3</definedName>
    <definedName name="_xlnm.Print_Titles" localSheetId="1">'vázaní NEOBS - SR podíl'!$1:$3</definedName>
    <definedName name="_xlnm.Print_Titles" localSheetId="0">'vázání NEOBS - SR základní'!$1:$3</definedName>
    <definedName name="_xlnm.Print_Area" localSheetId="2">'vázaní NEOBS - EUFM podíl'!$A$1:$J$109</definedName>
    <definedName name="_xlnm.Print_Area" localSheetId="1">'vázaní NEOBS - SR podíl'!$A$1:$J$109</definedName>
    <definedName name="_xlnm.Print_Area" localSheetId="0">'vázání NEOBS - SR základní'!$A$1:$J$115</definedName>
  </definedNames>
  <calcPr fullCalcOnLoad="1"/>
  <extLst/>
</workbook>
</file>

<file path=xl/sharedStrings.xml><?xml version="1.0" encoding="utf-8"?>
<sst xmlns="http://schemas.openxmlformats.org/spreadsheetml/2006/main" count="190" uniqueCount="55">
  <si>
    <t>Platová třída</t>
  </si>
  <si>
    <t>Tarif. tabulka</t>
  </si>
  <si>
    <t>Nařízení vlády č. 341/2017 Sb., § 5, odst. 1</t>
  </si>
  <si>
    <t>Nařízení vlády č. 341/2017 Sb., § 5, odst. 2</t>
  </si>
  <si>
    <t>Nařízení vlády č. 341/2017 Sb., § 5, odst. 3</t>
  </si>
  <si>
    <t>Nařízení vlády č. 341/2017 Sb., § 5, odst. 4</t>
  </si>
  <si>
    <t>tarif</t>
  </si>
  <si>
    <t>Nařízení vlády č. 304/2014 Sb., § 2, odst. 1</t>
  </si>
  <si>
    <t>svobodník</t>
  </si>
  <si>
    <t>Hodnost</t>
  </si>
  <si>
    <t>Služební tarif</t>
  </si>
  <si>
    <t>NV č. 59/2015 Sb.</t>
  </si>
  <si>
    <t>OSS:</t>
  </si>
  <si>
    <t>SR podíl na zdroji (11+nástroj):</t>
  </si>
  <si>
    <t>EU/FM podíl na zdroji (15+nástroj):</t>
  </si>
  <si>
    <t>RP 5011</t>
  </si>
  <si>
    <t>RP 5012</t>
  </si>
  <si>
    <t>RP 5013</t>
  </si>
  <si>
    <t>RP 5031</t>
  </si>
  <si>
    <t>RP 5032</t>
  </si>
  <si>
    <t>RP 5342</t>
  </si>
  <si>
    <r>
      <t xml:space="preserve">Celkem k vázání (zaokr. na celé Kč) 
- 
</t>
    </r>
    <r>
      <rPr>
        <b/>
        <sz val="8"/>
        <color theme="1"/>
        <rFont val="Times New Roman"/>
        <family val="1"/>
        <charset val="238"/>
      </rPr>
      <t>platy</t>
    </r>
  </si>
  <si>
    <r>
      <t xml:space="preserve">Celkem k vázání (zaokr. na celé Kč) 
- 
</t>
    </r>
    <r>
      <rPr>
        <b/>
        <sz val="8"/>
        <color theme="1"/>
        <rFont val="Times New Roman"/>
        <family val="1"/>
        <charset val="238"/>
      </rPr>
      <t>pojistné soc.</t>
    </r>
  </si>
  <si>
    <r>
      <t xml:space="preserve">Celkem k vázání (zaokr. na celé Kč) 
- 
</t>
    </r>
    <r>
      <rPr>
        <b/>
        <sz val="8"/>
        <color theme="1"/>
        <rFont val="Times New Roman"/>
        <family val="1"/>
        <charset val="238"/>
      </rPr>
      <t>pojistné zdr.</t>
    </r>
  </si>
  <si>
    <r>
      <t xml:space="preserve">Celkem k vázání (zaokr. na celé Kč) 
- 
</t>
    </r>
    <r>
      <rPr>
        <b/>
        <sz val="8"/>
        <color theme="1"/>
        <rFont val="Times New Roman"/>
        <family val="1"/>
        <charset val="238"/>
      </rPr>
      <t>FKSP</t>
    </r>
  </si>
  <si>
    <r>
      <t xml:space="preserve">Celkem k vázání (zaokr. na celé Kč) 
-
</t>
    </r>
    <r>
      <rPr>
        <b/>
        <sz val="8"/>
        <color theme="1"/>
        <rFont val="Times New Roman"/>
        <family val="1"/>
        <charset val="238"/>
      </rPr>
      <t>platy</t>
    </r>
  </si>
  <si>
    <r>
      <t xml:space="preserve">Celkem k vázání (zaokr. na celé Kč) 
-
</t>
    </r>
    <r>
      <rPr>
        <b/>
        <sz val="8"/>
        <color theme="1"/>
        <rFont val="Times New Roman"/>
        <family val="1"/>
        <charset val="238"/>
      </rPr>
      <t>FKSP</t>
    </r>
  </si>
  <si>
    <r>
      <t xml:space="preserve">Celkem k vázání (zaokr. na celé Kč)  
- 
</t>
    </r>
    <r>
      <rPr>
        <b/>
        <sz val="8"/>
        <color theme="1"/>
        <rFont val="Times New Roman"/>
        <family val="1"/>
        <charset val="238"/>
      </rPr>
      <t>pojistné soc.</t>
    </r>
  </si>
  <si>
    <t>Vázaní za neobsazená místa hrazená ze státního rozpočtu (zdroj 1100000)</t>
  </si>
  <si>
    <t xml:space="preserve">Celkem </t>
  </si>
  <si>
    <t xml:space="preserve">Zodpovědná osoba: </t>
  </si>
  <si>
    <t>Datum, podpis:</t>
  </si>
  <si>
    <t xml:space="preserve">Kontakt: </t>
  </si>
  <si>
    <t>PRACOVNÍ POMĚR - zákoník práce (vazba na RP 5011)</t>
  </si>
  <si>
    <t>STÁTNÍ SLUŽBA - zákon o státní službě (vazba na RP 5013)</t>
  </si>
  <si>
    <t>PŘÍSLUŠNÍCI BS - zákon o služ. poměru příslušníků bezp. sborů (vazba na RP 5012)</t>
  </si>
  <si>
    <t>VOJÁCI - zákon o vojácích z povolání (vazba na RP 5012)</t>
  </si>
  <si>
    <t>Období, za které probíhá vázání:</t>
  </si>
  <si>
    <r>
      <t xml:space="preserve">Vázaní za neobsazená místa hrazená z prostředků EU/FM - </t>
    </r>
    <r>
      <rPr>
        <b/>
        <u val="single"/>
        <sz val="18"/>
        <color theme="1"/>
        <rFont val="Times New Roman"/>
        <family val="1"/>
        <charset val="238"/>
      </rPr>
      <t>SR podíl</t>
    </r>
    <r>
      <rPr>
        <b/>
        <sz val="18"/>
        <color theme="1"/>
        <rFont val="Times New Roman"/>
        <family val="1"/>
        <charset val="238"/>
      </rPr>
      <t xml:space="preserve"> (zdroj 11+nástroj)</t>
    </r>
  </si>
  <si>
    <r>
      <t xml:space="preserve">Vypočtené částky vázání celkem: 
</t>
    </r>
    <r>
      <rPr>
        <i/>
        <sz val="12"/>
        <color rgb="FFFF0000"/>
        <rFont val="Times New Roman"/>
        <family val="1"/>
        <charset val="238"/>
      </rPr>
      <t>vypočteno automaticky - nepřepisovat!</t>
    </r>
  </si>
  <si>
    <t>Žlutě podbarvené buňky jsou určeny k doplnění.</t>
  </si>
  <si>
    <r>
      <t xml:space="preserve">   </t>
    </r>
    <r>
      <rPr>
        <i/>
        <u val="single"/>
        <sz val="12"/>
        <color rgb="FFFF0000"/>
        <rFont val="Times New Roman"/>
        <family val="1"/>
        <charset val="238"/>
      </rPr>
      <t xml:space="preserve"> v případě financování z více nástrojů je potřeba list zkopírovat a uvést údaje za každý zdroj zvlášť</t>
    </r>
  </si>
  <si>
    <r>
      <t xml:space="preserve">Vázaní za neobsazená místa hrazená z prostředků EU/FM - </t>
    </r>
    <r>
      <rPr>
        <b/>
        <u val="single"/>
        <sz val="18"/>
        <color theme="1"/>
        <rFont val="Times New Roman"/>
        <family val="1"/>
        <charset val="238"/>
      </rPr>
      <t>EU/FM podíl</t>
    </r>
    <r>
      <rPr>
        <b/>
        <sz val="18"/>
        <color theme="1"/>
        <rFont val="Times New Roman"/>
        <family val="1"/>
        <charset val="238"/>
      </rPr>
      <t xml:space="preserve"> (zdroj 15+nástroj)</t>
    </r>
  </si>
  <si>
    <t xml:space="preserve"> * nástroj se uvádí bez analytiky, tj. uvádí se pouze 1 až 5 místo ve zdroji </t>
  </si>
  <si>
    <t>Nařízení vlády č. 304/2014 Sb., § 2 odst. 1</t>
  </si>
  <si>
    <t>Nařízení vlády č. 341/2017 Sb., § 5 odst. 1</t>
  </si>
  <si>
    <t>Nařízení vlády č. 341/2017 Sb., § 5 odst. 2</t>
  </si>
  <si>
    <t>Nařízení vlády č. 341/2017 Sb., § 5 odst. 3</t>
  </si>
  <si>
    <t>Nařízení vlády č. 341/2017 Sb., § 5 odst. 4</t>
  </si>
  <si>
    <t>1. Q. 2025</t>
  </si>
  <si>
    <t>2. Q. 2025</t>
  </si>
  <si>
    <t>3. Q. 2025</t>
  </si>
  <si>
    <t>4. Q. 2025</t>
  </si>
  <si>
    <t>Nařízení vlády č. 442/2024 Sb., § 1</t>
  </si>
  <si>
    <t>Nařízení vlády č. 442/2024 Sb., §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</si>
</sst>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0.000"/>
  </numFmts>
  <fonts count="18">
    <font>
      <sz val="11"/>
      <color theme="1"/>
      <name val="Times New Roman"/>
      <family val="2"/>
      <charset val="238"/>
    </font>
    <font>
      <sz val="10"/>
      <name val="Arial"/>
      <family val="2"/>
    </font>
    <font>
      <b/>
      <sz val="8"/>
      <color theme="1"/>
      <name val="Times New Roman"/>
      <family val="1"/>
      <charset val="238"/>
    </font>
    <font>
      <sz val="9"/>
      <color theme="1"/>
      <name val="Times New Roman"/>
      <family val="2"/>
      <charset val="238"/>
    </font>
    <font>
      <sz val="8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2"/>
      <charset val="238"/>
    </font>
    <font>
      <b/>
      <u val="single"/>
      <sz val="18"/>
      <color theme="1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i/>
      <u val="single"/>
      <sz val="12"/>
      <color rgb="FFFF0000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</fonts>
  <fills count="5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0007281303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theme="1"/>
      </left>
      <right/>
      <top style="thin">
        <color theme="1"/>
      </top>
      <bottom style="thin">
        <color theme="1"/>
      </bottom>
    </border>
    <border>
      <left/>
      <right/>
      <top style="thin">
        <color theme="1"/>
      </top>
      <bottom style="thin">
        <color theme="1"/>
      </bottom>
    </border>
    <border>
      <left/>
      <right style="thin">
        <color theme="1"/>
      </right>
      <top style="thin">
        <color theme="1"/>
      </top>
      <bottom style="thin">
        <color theme="1"/>
      </bottom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/>
      <right/>
      <top style="medium">
        <color auto="1"/>
      </top>
      <bottom style="thin">
        <color auto="1"/>
      </bottom>
    </border>
    <border>
      <left/>
      <right/>
      <top style="thin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/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/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/>
      <bottom style="thin">
        <color auto="1"/>
      </bottom>
    </border>
    <border>
      <left/>
      <right/>
      <top style="thin">
        <color auto="1"/>
      </top>
      <bottom/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4">
    <xf numFmtId="0" fontId="0" fillId="0" borderId="0" xfId="0"/>
    <xf numFmtId="0" fontId="9" fillId="0" borderId="0" xfId="0" applyFont="1" applyProtection="1">
      <protection hidden="1" locked="0"/>
    </xf>
    <xf numFmtId="0" fontId="0" fillId="0" borderId="0" xfId="0" applyProtection="1">
      <protection hidden="1" locked="0"/>
    </xf>
    <xf numFmtId="0" fontId="5" fillId="0" borderId="0" xfId="0" applyFont="1" applyProtection="1">
      <protection hidden="1" locked="0"/>
    </xf>
    <xf numFmtId="0" fontId="8" fillId="0" borderId="0" xfId="0" applyFont="1" applyProtection="1">
      <protection hidden="1" locked="0"/>
    </xf>
    <xf numFmtId="0" fontId="7" fillId="0" borderId="0" xfId="0" applyFont="1" applyFill="1" applyProtection="1">
      <protection hidden="1" locked="0"/>
    </xf>
    <xf numFmtId="0" fontId="0" fillId="0" borderId="0" xfId="0" applyFill="1" applyProtection="1">
      <protection hidden="1" locked="0"/>
    </xf>
    <xf numFmtId="0" fontId="4" fillId="0" borderId="1" xfId="0" applyFont="1" applyBorder="1" applyAlignment="1" applyProtection="1">
      <alignment horizontal="center" vertical="center" wrapText="1"/>
      <protection hidden="1" locked="0"/>
    </xf>
    <xf numFmtId="4" fontId="4" fillId="0" borderId="1" xfId="0" applyNumberFormat="1" applyFont="1" applyBorder="1" applyAlignment="1" applyProtection="1">
      <alignment horizontal="center" vertical="center" wrapText="1"/>
      <protection hidden="1" locked="0"/>
    </xf>
    <xf numFmtId="0" fontId="4" fillId="0" borderId="2" xfId="0" applyFont="1" applyBorder="1" applyAlignment="1" applyProtection="1">
      <alignment horizontal="center" vertical="center" wrapText="1"/>
      <protection hidden="1" locked="0"/>
    </xf>
    <xf numFmtId="4" fontId="4" fillId="0" borderId="2" xfId="0" applyNumberFormat="1" applyFont="1" applyBorder="1" applyAlignment="1" applyProtection="1">
      <alignment horizontal="center" vertical="center" wrapText="1"/>
      <protection hidden="1" locked="0"/>
    </xf>
    <xf numFmtId="0" fontId="4" fillId="0" borderId="0" xfId="0" applyFont="1" applyFill="1" applyBorder="1" applyProtection="1">
      <protection hidden="1" locked="0"/>
    </xf>
    <xf numFmtId="0" fontId="3" fillId="2" borderId="0" xfId="0" applyFont="1" applyFill="1" applyProtection="1">
      <protection hidden="1" locked="0"/>
    </xf>
    <xf numFmtId="0" fontId="0" fillId="2" borderId="0" xfId="0" applyFill="1" applyProtection="1">
      <protection hidden="1" locked="0"/>
    </xf>
    <xf numFmtId="0" fontId="0" fillId="2" borderId="0" xfId="0" applyFill="1" applyBorder="1" applyProtection="1">
      <protection hidden="1" locked="0"/>
    </xf>
    <xf numFmtId="0" fontId="0" fillId="0" borderId="0" xfId="0" applyFill="1" applyBorder="1" applyProtection="1">
      <protection hidden="1" locked="0"/>
    </xf>
    <xf numFmtId="164" fontId="3" fillId="0" borderId="3" xfId="0" applyNumberFormat="1" applyFont="1" applyBorder="1" applyProtection="1"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164" fontId="6" fillId="3" borderId="2" xfId="0" applyNumberFormat="1" applyFont="1" applyFill="1" applyBorder="1" applyProtection="1">
      <protection hidden="1"/>
    </xf>
    <xf numFmtId="0" fontId="2" fillId="4" borderId="4" xfId="0" applyFont="1" applyFill="1" applyBorder="1" applyAlignment="1" applyProtection="1">
      <alignment horizontal="center"/>
      <protection hidden="1"/>
    </xf>
    <xf numFmtId="0" fontId="2" fillId="4" borderId="5" xfId="0" applyFont="1" applyFill="1" applyBorder="1" applyAlignment="1" applyProtection="1">
      <alignment horizontal="center"/>
      <protection hidden="1"/>
    </xf>
    <xf numFmtId="0" fontId="2" fillId="4" borderId="6" xfId="0" applyFont="1" applyFill="1" applyBorder="1" applyAlignment="1" applyProtection="1">
      <alignment horizontal="center"/>
      <protection hidden="1"/>
    </xf>
    <xf numFmtId="164" fontId="0" fillId="0" borderId="0" xfId="0" applyNumberFormat="1" applyProtection="1">
      <protection hidden="1" locked="0"/>
    </xf>
    <xf numFmtId="0" fontId="0" fillId="0" borderId="0" xfId="0" applyFill="1" applyBorder="1" applyAlignment="1" applyProtection="1">
      <alignment horizontal="left"/>
      <protection hidden="1" locked="0"/>
    </xf>
    <xf numFmtId="0" fontId="5" fillId="0" borderId="0" xfId="0" applyFont="1" applyBorder="1" applyProtection="1">
      <protection hidden="1"/>
    </xf>
    <xf numFmtId="0" fontId="5" fillId="0" borderId="0" xfId="0" applyFont="1" applyFill="1" applyBorder="1" applyAlignment="1" applyProtection="1">
      <alignment/>
      <protection hidden="1"/>
    </xf>
    <xf numFmtId="0" fontId="5" fillId="0" borderId="0" xfId="0" applyFont="1" applyFill="1" applyBorder="1" applyProtection="1">
      <protection hidden="1"/>
    </xf>
    <xf numFmtId="0" fontId="10" fillId="0" borderId="0" xfId="0" applyFont="1" applyAlignment="1" applyProtection="1">
      <alignment horizontal="center"/>
      <protection hidden="1" locked="0"/>
    </xf>
    <xf numFmtId="165" fontId="4" fillId="2" borderId="7" xfId="0" applyNumberFormat="1" applyFont="1" applyFill="1" applyBorder="1" applyAlignment="1" applyProtection="1">
      <alignment horizontal="right"/>
      <protection hidden="1" locked="0"/>
    </xf>
    <xf numFmtId="165" fontId="4" fillId="2" borderId="8" xfId="0" applyNumberFormat="1" applyFont="1" applyFill="1" applyBorder="1" applyAlignment="1" applyProtection="1">
      <alignment horizontal="right"/>
      <protection hidden="1" locked="0"/>
    </xf>
    <xf numFmtId="165" fontId="4" fillId="2" borderId="9" xfId="0" applyNumberFormat="1" applyFont="1" applyFill="1" applyBorder="1" applyAlignment="1" applyProtection="1">
      <alignment horizontal="right"/>
      <protection hidden="1" locked="0"/>
    </xf>
    <xf numFmtId="165" fontId="4" fillId="2" borderId="10" xfId="0" applyNumberFormat="1" applyFont="1" applyFill="1" applyBorder="1" applyAlignment="1" applyProtection="1">
      <alignment horizontal="right"/>
      <protection hidden="1" locked="0"/>
    </xf>
    <xf numFmtId="165" fontId="4" fillId="2" borderId="3" xfId="0" applyNumberFormat="1" applyFont="1" applyFill="1" applyBorder="1" applyAlignment="1" applyProtection="1">
      <alignment horizontal="right"/>
      <protection hidden="1" locked="0"/>
    </xf>
    <xf numFmtId="165" fontId="4" fillId="2" borderId="11" xfId="0" applyNumberFormat="1" applyFont="1" applyFill="1" applyBorder="1" applyAlignment="1" applyProtection="1">
      <alignment horizontal="right"/>
      <protection hidden="1" locked="0"/>
    </xf>
    <xf numFmtId="165" fontId="4" fillId="2" borderId="12" xfId="0" applyNumberFormat="1" applyFont="1" applyFill="1" applyBorder="1" applyAlignment="1" applyProtection="1">
      <alignment horizontal="right"/>
      <protection hidden="1" locked="0"/>
    </xf>
    <xf numFmtId="165" fontId="6" fillId="3" borderId="2" xfId="0" applyNumberFormat="1" applyFont="1" applyFill="1" applyBorder="1" applyAlignment="1" applyProtection="1">
      <alignment horizontal="right"/>
      <protection hidden="1"/>
    </xf>
    <xf numFmtId="0" fontId="4" fillId="0" borderId="13" xfId="0" applyFont="1" applyBorder="1" applyAlignment="1" applyProtection="1">
      <alignment vertical="center" wrapText="1"/>
      <protection hidden="1" locked="0"/>
    </xf>
    <xf numFmtId="0" fontId="8" fillId="2" borderId="14" xfId="0" applyFont="1" applyFill="1" applyBorder="1" applyAlignment="1" applyProtection="1">
      <alignment/>
      <protection hidden="1" locked="0"/>
    </xf>
    <xf numFmtId="0" fontId="0" fillId="2" borderId="15" xfId="0" applyFill="1" applyBorder="1" applyAlignment="1" applyProtection="1">
      <alignment/>
      <protection hidden="1" locked="0"/>
    </xf>
    <xf numFmtId="0" fontId="0" fillId="2" borderId="16" xfId="0" applyFill="1" applyBorder="1" applyAlignment="1" applyProtection="1">
      <alignment/>
      <protection hidden="1" locked="0"/>
    </xf>
    <xf numFmtId="0" fontId="7" fillId="2" borderId="17" xfId="0" applyFont="1" applyFill="1" applyBorder="1" applyAlignment="1" applyProtection="1">
      <alignment horizontal="center"/>
      <protection hidden="1" locked="0"/>
    </xf>
    <xf numFmtId="164" fontId="6" fillId="3" borderId="18" xfId="0" applyNumberFormat="1" applyFont="1" applyFill="1" applyBorder="1" applyAlignment="1" applyProtection="1">
      <alignment horizontal="right"/>
      <protection hidden="1"/>
    </xf>
    <xf numFmtId="0" fontId="11" fillId="0" borderId="0" xfId="0" applyFont="1" applyProtection="1">
      <protection hidden="1" locked="0"/>
    </xf>
    <xf numFmtId="0" fontId="0" fillId="2" borderId="19" xfId="0" applyFill="1" applyBorder="1" applyProtection="1">
      <protection hidden="1" locked="0"/>
    </xf>
    <xf numFmtId="0" fontId="0" fillId="2" borderId="20" xfId="0" applyFill="1" applyBorder="1" applyProtection="1">
      <protection hidden="1" locked="0"/>
    </xf>
    <xf numFmtId="0" fontId="12" fillId="2" borderId="21" xfId="0" applyFont="1" applyFill="1" applyBorder="1" applyProtection="1">
      <protection hidden="1" locked="0"/>
    </xf>
    <xf numFmtId="0" fontId="14" fillId="0" borderId="0" xfId="0" applyFont="1" applyProtection="1">
      <protection hidden="1" locked="0"/>
    </xf>
    <xf numFmtId="0" fontId="8" fillId="0" borderId="0" xfId="0" applyFont="1" applyFill="1" applyBorder="1" applyAlignment="1" applyProtection="1">
      <alignment/>
      <protection hidden="1" locked="0"/>
    </xf>
    <xf numFmtId="0" fontId="0" fillId="0" borderId="0" xfId="0" applyFill="1" applyBorder="1" applyAlignment="1" applyProtection="1">
      <alignment/>
      <protection hidden="1" locked="0"/>
    </xf>
    <xf numFmtId="0" fontId="0" fillId="2" borderId="19" xfId="0" applyFill="1" applyBorder="1" applyAlignment="1" applyProtection="1">
      <alignment/>
      <protection hidden="1" locked="0"/>
    </xf>
    <xf numFmtId="0" fontId="0" fillId="2" borderId="20" xfId="0" applyFill="1" applyBorder="1" applyAlignment="1" applyProtection="1">
      <alignment/>
      <protection hidden="1" locked="0"/>
    </xf>
    <xf numFmtId="0" fontId="16" fillId="2" borderId="14" xfId="0" applyFont="1" applyFill="1" applyBorder="1" applyAlignment="1" applyProtection="1">
      <alignment/>
      <protection hidden="1" locked="0"/>
    </xf>
    <xf numFmtId="3" fontId="17" fillId="0" borderId="0" xfId="0" applyNumberFormat="1" applyFont="1" applyFill="1" applyAlignment="1">
      <alignment horizontal="center" vertical="center" wrapText="1"/>
    </xf>
    <xf numFmtId="3" fontId="2" fillId="0" borderId="0" xfId="0" applyNumberFormat="1" applyFont="1" applyAlignment="1" applyProtection="1">
      <alignment horizontal="center" vertical="center"/>
      <protection hidden="1" locked="0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 applyProtection="1">
      <alignment horizontal="center" vertical="center"/>
      <protection hidden="1" locked="0"/>
    </xf>
    <xf numFmtId="0" fontId="2" fillId="4" borderId="22" xfId="0" applyFont="1" applyFill="1" applyBorder="1" applyAlignment="1" applyProtection="1">
      <alignment horizontal="center"/>
      <protection hidden="1"/>
    </xf>
    <xf numFmtId="165" fontId="6" fillId="3" borderId="10" xfId="0" applyNumberFormat="1" applyFont="1" applyFill="1" applyBorder="1" applyAlignment="1" applyProtection="1">
      <alignment horizontal="right"/>
      <protection hidden="1"/>
    </xf>
    <xf numFmtId="165" fontId="4" fillId="2" borderId="5" xfId="0" applyNumberFormat="1" applyFont="1" applyFill="1" applyBorder="1" applyAlignment="1" applyProtection="1">
      <alignment horizontal="right"/>
      <protection hidden="1" locked="0"/>
    </xf>
    <xf numFmtId="165" fontId="4" fillId="2" borderId="22" xfId="0" applyNumberFormat="1" applyFont="1" applyFill="1" applyBorder="1" applyAlignment="1" applyProtection="1">
      <alignment horizontal="right"/>
      <protection hidden="1" locked="0"/>
    </xf>
    <xf numFmtId="165" fontId="4" fillId="2" borderId="6" xfId="0" applyNumberFormat="1" applyFont="1" applyFill="1" applyBorder="1" applyAlignment="1" applyProtection="1">
      <alignment horizontal="right"/>
      <protection hidden="1" locked="0"/>
    </xf>
    <xf numFmtId="164" fontId="3" fillId="0" borderId="5" xfId="0" applyNumberFormat="1" applyFont="1" applyBorder="1" applyProtection="1">
      <protection hidden="1"/>
    </xf>
    <xf numFmtId="164" fontId="3" fillId="0" borderId="22" xfId="0" applyNumberFormat="1" applyFont="1" applyBorder="1" applyProtection="1">
      <protection hidden="1"/>
    </xf>
    <xf numFmtId="164" fontId="3" fillId="0" borderId="6" xfId="0" applyNumberFormat="1" applyFont="1" applyBorder="1" applyProtection="1">
      <protection hidden="1"/>
    </xf>
    <xf numFmtId="3" fontId="2" fillId="0" borderId="0" xfId="0" applyNumberFormat="1" applyFont="1" applyFill="1" applyAlignment="1" applyProtection="1">
      <alignment horizontal="center" vertical="center"/>
      <protection hidden="1" locked="0"/>
    </xf>
    <xf numFmtId="165" fontId="4" fillId="2" borderId="4" xfId="0" applyNumberFormat="1" applyFont="1" applyFill="1" applyBorder="1" applyAlignment="1" applyProtection="1">
      <alignment horizontal="right"/>
      <protection hidden="1" locked="0"/>
    </xf>
    <xf numFmtId="164" fontId="0" fillId="0" borderId="0" xfId="0" applyNumberFormat="1" applyFill="1" applyProtection="1">
      <protection hidden="1" locked="0"/>
    </xf>
    <xf numFmtId="164" fontId="3" fillId="0" borderId="4" xfId="0" applyNumberFormat="1" applyFont="1" applyFill="1" applyBorder="1" applyProtection="1">
      <protection hidden="1"/>
    </xf>
    <xf numFmtId="164" fontId="3" fillId="0" borderId="5" xfId="0" applyNumberFormat="1" applyFont="1" applyFill="1" applyBorder="1" applyProtection="1">
      <protection hidden="1"/>
    </xf>
    <xf numFmtId="3" fontId="17" fillId="0" borderId="0" xfId="0" applyNumberFormat="1" applyFont="1" applyFill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hidden="1" locked="0"/>
    </xf>
    <xf numFmtId="0" fontId="2" fillId="4" borderId="4" xfId="0" applyFont="1" applyFill="1" applyBorder="1" applyAlignment="1" applyProtection="1">
      <alignment horizontal="center" vertical="center"/>
      <protection hidden="1"/>
    </xf>
    <xf numFmtId="3" fontId="2" fillId="4" borderId="3" xfId="0" applyNumberFormat="1" applyFont="1" applyFill="1" applyBorder="1" applyAlignment="1" applyProtection="1">
      <alignment horizontal="center" vertical="center"/>
      <protection hidden="1"/>
    </xf>
    <xf numFmtId="3" fontId="2" fillId="4" borderId="23" xfId="0" applyNumberFormat="1" applyFont="1" applyFill="1" applyBorder="1" applyAlignment="1" applyProtection="1">
      <alignment horizontal="center"/>
      <protection hidden="1"/>
    </xf>
    <xf numFmtId="3" fontId="2" fillId="4" borderId="19" xfId="0" applyNumberFormat="1" applyFont="1" applyFill="1" applyBorder="1" applyAlignment="1" applyProtection="1">
      <alignment horizontal="center"/>
      <protection hidden="1"/>
    </xf>
    <xf numFmtId="3" fontId="2" fillId="4" borderId="24" xfId="0" applyNumberFormat="1" applyFont="1" applyFill="1" applyBorder="1" applyAlignment="1" applyProtection="1">
      <alignment horizontal="center"/>
      <protection hidden="1"/>
    </xf>
    <xf numFmtId="3" fontId="2" fillId="4" borderId="25" xfId="0" applyNumberFormat="1" applyFont="1" applyFill="1" applyBorder="1" applyAlignment="1" applyProtection="1">
      <alignment horizontal="center"/>
      <protection hidden="1"/>
    </xf>
    <xf numFmtId="3" fontId="2" fillId="4" borderId="26" xfId="0" applyNumberFormat="1" applyFont="1" applyFill="1" applyBorder="1" applyAlignment="1" applyProtection="1">
      <alignment horizontal="center"/>
      <protection hidden="1"/>
    </xf>
    <xf numFmtId="3" fontId="2" fillId="4" borderId="27" xfId="0" applyNumberFormat="1" applyFont="1" applyFill="1" applyBorder="1" applyAlignment="1" applyProtection="1">
      <alignment horizontal="center"/>
      <protection hidden="1"/>
    </xf>
    <xf numFmtId="3" fontId="2" fillId="4" borderId="28" xfId="0" applyNumberFormat="1" applyFont="1" applyFill="1" applyBorder="1" applyAlignment="1" applyProtection="1">
      <alignment horizontal="center"/>
      <protection hidden="1"/>
    </xf>
    <xf numFmtId="3" fontId="2" fillId="4" borderId="29" xfId="0" applyNumberFormat="1" applyFont="1" applyFill="1" applyBorder="1" applyAlignment="1" applyProtection="1">
      <alignment horizontal="center"/>
      <protection hidden="1"/>
    </xf>
    <xf numFmtId="3" fontId="2" fillId="4" borderId="30" xfId="0" applyNumberFormat="1" applyFont="1" applyFill="1" applyBorder="1" applyAlignment="1" applyProtection="1">
      <alignment horizontal="center"/>
      <protection hidden="1"/>
    </xf>
    <xf numFmtId="0" fontId="0" fillId="0" borderId="31" xfId="0" applyFont="1" applyBorder="1" applyAlignment="1" applyProtection="1">
      <alignment horizontal="center" vertical="center" wrapText="1"/>
      <protection hidden="1" locked="0"/>
    </xf>
    <xf numFmtId="4" fontId="4" fillId="0" borderId="32" xfId="0" applyNumberFormat="1" applyFont="1" applyBorder="1" applyAlignment="1" applyProtection="1">
      <alignment horizontal="center" vertical="center" wrapText="1"/>
      <protection hidden="1" locked="0"/>
    </xf>
    <xf numFmtId="164" fontId="3" fillId="0" borderId="25" xfId="0" applyNumberFormat="1" applyFont="1" applyBorder="1" applyProtection="1">
      <protection hidden="1"/>
    </xf>
    <xf numFmtId="164" fontId="3" fillId="0" borderId="28" xfId="0" applyNumberFormat="1" applyFont="1" applyBorder="1" applyProtection="1">
      <protection hidden="1"/>
    </xf>
    <xf numFmtId="164" fontId="3" fillId="0" borderId="30" xfId="0" applyNumberFormat="1" applyFont="1" applyBorder="1" applyProtection="1">
      <protection hidden="1"/>
    </xf>
    <xf numFmtId="164" fontId="3" fillId="0" borderId="26" xfId="0" applyNumberFormat="1" applyFont="1" applyBorder="1" applyProtection="1">
      <protection hidden="1"/>
    </xf>
    <xf numFmtId="164" fontId="3" fillId="0" borderId="29" xfId="0" applyNumberFormat="1" applyFont="1" applyBorder="1" applyProtection="1">
      <protection hidden="1"/>
    </xf>
    <xf numFmtId="164" fontId="3" fillId="0" borderId="30" xfId="0" applyNumberFormat="1" applyFont="1" applyFill="1" applyBorder="1" applyProtection="1">
      <protection hidden="1"/>
    </xf>
    <xf numFmtId="164" fontId="3" fillId="0" borderId="26" xfId="0" applyNumberFormat="1" applyFont="1" applyFill="1" applyBorder="1" applyProtection="1">
      <protection hidden="1"/>
    </xf>
    <xf numFmtId="164" fontId="3" fillId="0" borderId="28" xfId="0" applyNumberFormat="1" applyFont="1" applyFill="1" applyBorder="1" applyProtection="1">
      <protection hidden="1"/>
    </xf>
    <xf numFmtId="164" fontId="6" fillId="3" borderId="33" xfId="0" applyNumberFormat="1" applyFont="1" applyFill="1" applyBorder="1" applyProtection="1">
      <protection hidden="1"/>
    </xf>
    <xf numFmtId="164" fontId="3" fillId="0" borderId="4" xfId="0" applyNumberFormat="1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164" fontId="3" fillId="0" borderId="6" xfId="0" applyNumberFormat="1" applyFont="1" applyFill="1" applyBorder="1" applyProtection="1">
      <protection hidden="1"/>
    </xf>
    <xf numFmtId="164" fontId="3" fillId="0" borderId="7" xfId="0" applyNumberFormat="1" applyFont="1" applyFill="1" applyBorder="1" applyProtection="1">
      <protection hidden="1"/>
    </xf>
    <xf numFmtId="164" fontId="6" fillId="3" borderId="1" xfId="0" applyNumberFormat="1" applyFont="1" applyFill="1" applyBorder="1" applyProtection="1">
      <protection hidden="1"/>
    </xf>
    <xf numFmtId="164" fontId="3" fillId="0" borderId="23" xfId="0" applyNumberFormat="1" applyFont="1" applyBorder="1" applyProtection="1">
      <protection hidden="1"/>
    </xf>
    <xf numFmtId="164" fontId="3" fillId="0" borderId="19" xfId="0" applyNumberFormat="1" applyFont="1" applyBorder="1" applyProtection="1">
      <protection hidden="1"/>
    </xf>
    <xf numFmtId="164" fontId="3" fillId="0" borderId="24" xfId="0" applyNumberFormat="1" applyFont="1" applyBorder="1" applyProtection="1">
      <protection hidden="1"/>
    </xf>
    <xf numFmtId="164" fontId="3" fillId="0" borderId="34" xfId="0" applyNumberFormat="1" applyFont="1" applyBorder="1" applyProtection="1">
      <protection hidden="1"/>
    </xf>
    <xf numFmtId="164" fontId="3" fillId="0" borderId="35" xfId="0" applyNumberFormat="1" applyFont="1" applyBorder="1" applyProtection="1">
      <protection hidden="1"/>
    </xf>
    <xf numFmtId="164" fontId="3" fillId="0" borderId="24" xfId="0" applyNumberFormat="1" applyFont="1" applyFill="1" applyBorder="1" applyProtection="1">
      <protection hidden="1"/>
    </xf>
    <xf numFmtId="164" fontId="3" fillId="0" borderId="34" xfId="0" applyNumberFormat="1" applyFont="1" applyFill="1" applyBorder="1" applyProtection="1">
      <protection hidden="1"/>
    </xf>
    <xf numFmtId="164" fontId="3" fillId="0" borderId="19" xfId="0" applyNumberFormat="1" applyFont="1" applyFill="1" applyBorder="1" applyProtection="1">
      <protection hidden="1"/>
    </xf>
    <xf numFmtId="164" fontId="6" fillId="3" borderId="36" xfId="0" applyNumberFormat="1" applyFont="1" applyFill="1" applyBorder="1" applyProtection="1">
      <protection hidden="1"/>
    </xf>
    <xf numFmtId="0" fontId="0" fillId="0" borderId="36" xfId="0" applyFont="1" applyBorder="1" applyAlignment="1" applyProtection="1">
      <alignment horizontal="center" vertical="center" wrapText="1"/>
      <protection hidden="1"/>
    </xf>
    <xf numFmtId="164" fontId="6" fillId="3" borderId="27" xfId="0" applyNumberFormat="1" applyFont="1" applyFill="1" applyBorder="1" applyProtection="1">
      <protection hidden="1"/>
    </xf>
    <xf numFmtId="164" fontId="6" fillId="3" borderId="9" xfId="0" applyNumberFormat="1" applyFont="1" applyFill="1" applyBorder="1" applyProtection="1">
      <protection hidden="1"/>
    </xf>
    <xf numFmtId="164" fontId="6" fillId="3" borderId="31" xfId="0" applyNumberFormat="1" applyFont="1" applyFill="1" applyBorder="1" applyProtection="1">
      <protection hidden="1"/>
    </xf>
    <xf numFmtId="164" fontId="3" fillId="0" borderId="29" xfId="0" applyNumberFormat="1" applyFont="1" applyFill="1" applyBorder="1" applyProtection="1">
      <protection hidden="1"/>
    </xf>
    <xf numFmtId="164" fontId="3" fillId="0" borderId="25" xfId="0" applyNumberFormat="1" applyFont="1" applyFill="1" applyBorder="1" applyProtection="1">
      <protection hidden="1"/>
    </xf>
    <xf numFmtId="164" fontId="3" fillId="0" borderId="22" xfId="0" applyNumberFormat="1" applyFont="1" applyFill="1" applyBorder="1" applyProtection="1">
      <protection hidden="1"/>
    </xf>
    <xf numFmtId="164" fontId="3" fillId="0" borderId="35" xfId="0" applyNumberFormat="1" applyFont="1" applyFill="1" applyBorder="1" applyProtection="1">
      <protection hidden="1"/>
    </xf>
    <xf numFmtId="164" fontId="3" fillId="0" borderId="23" xfId="0" applyNumberFormat="1" applyFont="1" applyFill="1" applyBorder="1" applyProtection="1">
      <protection hidden="1"/>
    </xf>
    <xf numFmtId="4" fontId="0" fillId="0" borderId="0" xfId="0" applyNumberFormat="1" applyProtection="1">
      <protection hidden="1" locked="0"/>
    </xf>
    <xf numFmtId="0" fontId="2" fillId="4" borderId="7" xfId="0" applyFont="1" applyFill="1" applyBorder="1" applyAlignment="1" applyProtection="1">
      <alignment horizontal="center"/>
      <protection hidden="1"/>
    </xf>
    <xf numFmtId="3" fontId="2" fillId="4" borderId="34" xfId="0" applyNumberFormat="1" applyFont="1" applyFill="1" applyBorder="1" applyAlignment="1" applyProtection="1">
      <alignment horizontal="center"/>
      <protection hidden="1"/>
    </xf>
    <xf numFmtId="4" fontId="4" fillId="0" borderId="13" xfId="0" applyNumberFormat="1" applyFont="1" applyBorder="1" applyAlignment="1" applyProtection="1">
      <alignment horizontal="center" vertical="center" wrapText="1"/>
      <protection hidden="1" locked="0"/>
    </xf>
    <xf numFmtId="0" fontId="4" fillId="0" borderId="32" xfId="0" applyFont="1" applyBorder="1" applyAlignment="1" applyProtection="1">
      <alignment horizontal="center" vertical="center" wrapText="1"/>
      <protection hidden="1" locked="0"/>
    </xf>
    <xf numFmtId="0" fontId="0" fillId="0" borderId="0" xfId="0" applyBorder="1" applyProtection="1">
      <protection hidden="1" locked="0"/>
    </xf>
    <xf numFmtId="3" fontId="2" fillId="0" borderId="0" xfId="0" applyNumberFormat="1" applyFont="1" applyBorder="1" applyAlignment="1" applyProtection="1">
      <alignment horizontal="center" vertical="center"/>
      <protection hidden="1" locked="0"/>
    </xf>
    <xf numFmtId="0" fontId="4" fillId="0" borderId="0" xfId="0" applyFont="1" applyBorder="1" applyAlignment="1" applyProtection="1">
      <alignment vertical="center" wrapText="1"/>
      <protection hidden="1" locked="0"/>
    </xf>
    <xf numFmtId="3" fontId="17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 applyProtection="1">
      <alignment horizontal="left" wrapText="1"/>
      <protection hidden="1" locked="0"/>
    </xf>
    <xf numFmtId="0" fontId="0" fillId="0" borderId="1" xfId="0" applyFont="1" applyBorder="1" applyAlignment="1" applyProtection="1">
      <alignment horizontal="center" vertical="center" wrapText="1"/>
      <protection hidden="1" locked="0"/>
    </xf>
    <xf numFmtId="0" fontId="8" fillId="0" borderId="33" xfId="0" applyFont="1" applyFill="1" applyBorder="1" applyAlignment="1" applyProtection="1">
      <alignment horizontal="center"/>
      <protection hidden="1" locked="0"/>
    </xf>
    <xf numFmtId="0" fontId="8" fillId="0" borderId="36" xfId="0" applyFont="1" applyFill="1" applyBorder="1" applyAlignment="1" applyProtection="1">
      <alignment horizontal="center"/>
      <protection hidden="1" locked="0"/>
    </xf>
    <xf numFmtId="0" fontId="8" fillId="0" borderId="2" xfId="0" applyFont="1" applyFill="1" applyBorder="1" applyAlignment="1" applyProtection="1">
      <alignment horizontal="center"/>
      <protection hidden="1" locked="0"/>
    </xf>
    <xf numFmtId="0" fontId="4" fillId="0" borderId="13" xfId="0" applyFont="1" applyBorder="1" applyAlignment="1" applyProtection="1">
      <alignment horizontal="center" vertical="center" wrapText="1"/>
      <protection hidden="1" locked="0"/>
    </xf>
    <xf numFmtId="0" fontId="4" fillId="0" borderId="37" xfId="0" applyFont="1" applyBorder="1" applyAlignment="1" applyProtection="1">
      <alignment horizontal="center" vertical="center" wrapText="1"/>
      <protection hidden="1" locked="0"/>
    </xf>
    <xf numFmtId="0" fontId="4" fillId="0" borderId="9" xfId="0" applyFont="1" applyBorder="1" applyAlignment="1" applyProtection="1">
      <alignment horizontal="center" vertical="center" wrapText="1"/>
      <protection hidden="1" locked="0"/>
    </xf>
    <xf numFmtId="0" fontId="0" fillId="0" borderId="9" xfId="0" applyFont="1" applyBorder="1" applyAlignment="1" applyProtection="1">
      <alignment horizontal="center" vertical="center" wrapText="1"/>
      <protection hidden="1" locked="0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tyles" Target="styles.xml" /><Relationship Id="rId7" Type="http://schemas.openxmlformats.org/officeDocument/2006/relationships/sharedStrings" Target="sharedStrings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AH115"/>
  <sheetViews>
    <sheetView tabSelected="1" workbookViewId="0" topLeftCell="A1">
      <pane xSplit="1" topLeftCell="B1" activePane="topRight" state="frozen"/>
      <selection pane="topLeft" activeCell="A1" sqref="A1"/>
      <selection pane="topRight" activeCell="E7" sqref="E7"/>
    </sheetView>
  </sheetViews>
  <sheetFormatPr defaultColWidth="9.140625" defaultRowHeight="15"/>
  <cols>
    <col min="1" max="1" width="11" style="2" customWidth="1"/>
    <col min="2" max="2" width="8.57142857142857" style="2" customWidth="1"/>
    <col min="3" max="5" width="15.2857142857143" style="15" customWidth="1"/>
    <col min="6" max="9" width="16.5714285714286" style="2" customWidth="1"/>
    <col min="10" max="10" width="15.7142857142857" style="2" customWidth="1"/>
    <col min="11" max="11" width="13" style="2" customWidth="1"/>
    <col min="12" max="12" width="11" style="2" customWidth="1"/>
    <col min="13" max="13" width="6.42857142857143" style="2" customWidth="1"/>
    <col min="14" max="16" width="13" style="2" customWidth="1"/>
    <col min="17" max="17" width="6.42857142857143" style="2" customWidth="1"/>
    <col min="18" max="22" width="13" style="2" customWidth="1"/>
    <col min="23" max="23" width="11" style="2" customWidth="1"/>
    <col min="24" max="24" width="6.42857142857143" style="2" customWidth="1"/>
    <col min="25" max="27" width="13" style="2" customWidth="1"/>
    <col min="28" max="28" width="6.42857142857143" style="2" customWidth="1"/>
    <col min="29" max="33" width="13" style="2" customWidth="1"/>
    <col min="34" max="34" width="14.2857142857143" style="2" customWidth="1"/>
    <col min="35" max="35" width="8.42857142857143" style="2" bestFit="1" customWidth="1"/>
    <col min="36" max="38" width="13" style="2" customWidth="1"/>
    <col min="39" max="39" width="6.42857142857143" style="2" customWidth="1"/>
    <col min="40" max="43" width="13" style="2" customWidth="1"/>
    <col min="44" max="44" width="5.85714285714286" style="2" customWidth="1"/>
    <col min="45" max="45" width="5.14285714285714" style="2" customWidth="1"/>
    <col min="46" max="57" width="5.71428571428571" style="2" bestFit="1" customWidth="1"/>
    <col min="58" max="59" width="6" style="2" customWidth="1"/>
    <col min="60" max="60" width="5.85714285714286" style="2" customWidth="1"/>
    <col min="61" max="148" width="5.71428571428571" style="2" bestFit="1" customWidth="1"/>
    <col min="149" max="151" width="6.57142857142857" style="2" bestFit="1" customWidth="1"/>
    <col min="152" max="158" width="5.71428571428571" style="2" bestFit="1" customWidth="1"/>
    <col min="159" max="16384" width="9.14285714285714" style="2"/>
  </cols>
  <sheetData>
    <row r="1" spans="1:4" ht="15">
      <c r="A1" s="12" t="s">
        <v>40</v>
      </c>
      <c r="B1" s="13"/>
      <c r="C1" s="14"/>
      <c r="D1" s="14"/>
    </row>
    <row r="2" spans="1:4" ht="15">
      <c r="A2"/>
      <c r="B2"/>
      <c r="C2"/>
      <c r="D2"/>
    </row>
    <row r="3" spans="1:5" ht="22.5">
      <c r="A3" s="1" t="s">
        <v>28</v>
      </c>
      <c r="C3" s="2"/>
      <c r="D3" s="2"/>
      <c r="E3" s="2"/>
    </row>
    <row r="4" spans="1:5" ht="9.75" customHeight="1">
      <c r="A4" s="3"/>
      <c r="C4" s="2"/>
      <c r="D4" s="2"/>
      <c r="E4" s="2"/>
    </row>
    <row r="5" spans="1:16" ht="21" customHeight="1">
      <c r="A5" s="4" t="s">
        <v>12</v>
      </c>
      <c r="B5" s="51"/>
      <c r="C5" s="38"/>
      <c r="D5" s="38"/>
      <c r="E5" s="38"/>
      <c r="F5" s="38"/>
      <c r="G5" s="38"/>
      <c r="H5" s="38"/>
      <c r="I5" s="38"/>
      <c r="J5" s="39"/>
      <c r="K5"/>
      <c r="L5"/>
      <c r="M5"/>
      <c r="O5" s="23"/>
      <c r="P5" s="23"/>
    </row>
    <row r="6" spans="1:16" ht="16.5">
      <c r="A6" s="4"/>
      <c r="B6" s="5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5" ht="16.5">
      <c r="A7" s="4" t="s">
        <v>37</v>
      </c>
      <c r="B7" s="5"/>
      <c r="C7" s="6"/>
      <c r="D7" s="6"/>
      <c r="E7" s="40" t="s">
        <v>49</v>
      </c>
    </row>
    <row r="8" spans="3:5" ht="15.75" thickBot="1">
      <c r="C8" s="2"/>
      <c r="D8" s="2"/>
      <c r="E8" s="2"/>
    </row>
    <row r="9" spans="1:10" ht="17.25" thickBot="1">
      <c r="A9" s="127" t="s">
        <v>33</v>
      </c>
      <c r="B9" s="128"/>
      <c r="C9" s="128"/>
      <c r="D9" s="128"/>
      <c r="E9" s="128"/>
      <c r="F9" s="128"/>
      <c r="G9" s="128"/>
      <c r="H9" s="128"/>
      <c r="I9" s="128"/>
      <c r="J9" s="129"/>
    </row>
    <row r="10" spans="1:10" ht="60" customHeight="1" thickBot="1">
      <c r="A10" s="7" t="s">
        <v>1</v>
      </c>
      <c r="B10" s="7" t="s">
        <v>0</v>
      </c>
      <c r="C10" s="8" t="str">
        <f>IF($E$7="1. Q. 2025","Počet neobs. míst k vázání (zaokr. na 3 des. místa)
LEDEN",IF($E$7="2. Q. 2025","Počet neobs. míst k vázání (zaokr. na 3 des. místa)
DUBEN",IF($E$7="3. Q. 2025","Počet neobs. míst k vázání (zaokr. na 3 des. místa)
ČERVENEC",IF($E$7="4. Q. 2025","Počet neobs. míst k vázání (zaokr. na 3 des. místa)
ŘÍJEN"))))</f>
        <v>Počet neobs. míst k vázání (zaokr. na 3 des. místa)
LEDEN</v>
      </c>
      <c r="D10" s="8" t="str">
        <f>IF($E$7="1. Q. 2025","Počet neobs. míst k vázání (zaokr. na 3 des. místa)
ÚNOR",IF($E$7="2. Q. 2025","Počet neobs. míst k vázání (zaokr. na 3 des. místa)
KVĚTEN",IF($E$7="3. Q. 2025","Počet neobs. míst k vázání (zaokr. na 3 des. místa)
SRPEN",IF($E$7="4. Q. 2025","Počet neobs. míst k vázání (zaokr. na 3 des. místa)
LISTOPAD"))))</f>
        <v>Počet neobs. míst k vázání (zaokr. na 3 des. místa)
ÚNOR</v>
      </c>
      <c r="E10" s="8" t="str">
        <f>IF($E$7="1. Q. 2025","Počet neobs. míst k vázání (zaokr. na 3 des. místa)
BŘEZEN",IF($E$7="2. Q. 2025","Počet neobs. míst k vázání (zaokr. na 3 des. místa)
ČERVEN",IF($E$7="3. Q. 2025","Počet neobs. míst k vázání (zaokr. na 3 des. místa)
ZÁŘÍ",IF($E$7="4. Q. 2025","Počet neobs. míst k vázání (zaokr. na 3 des. místa)
PROSINEC"))))</f>
        <v>Počet neobs. míst k vázání (zaokr. na 3 des. místa)
BŘEZEN</v>
      </c>
      <c r="F10" s="9" t="s">
        <v>6</v>
      </c>
      <c r="G10" s="83" t="s">
        <v>21</v>
      </c>
      <c r="H10" s="83" t="s">
        <v>22</v>
      </c>
      <c r="I10" s="83" t="s">
        <v>23</v>
      </c>
      <c r="J10" s="83" t="s">
        <v>24</v>
      </c>
    </row>
    <row r="11" spans="1:33" ht="15" customHeight="1">
      <c r="A11" s="130" t="s">
        <v>45</v>
      </c>
      <c r="B11" s="19">
        <v>1</v>
      </c>
      <c r="C11" s="28"/>
      <c r="D11" s="29"/>
      <c r="E11" s="29"/>
      <c r="F11" s="73">
        <v>13540</v>
      </c>
      <c r="G11" s="84">
        <f t="shared" si="0" ref="G11:G26">(C11+D11+E11)*F11</f>
        <v>0</v>
      </c>
      <c r="H11" s="93">
        <f>ROUND(G11*0.248,0)</f>
        <v>0</v>
      </c>
      <c r="I11" s="98">
        <f>ROUND(G11*0.09,0)</f>
        <v>0</v>
      </c>
      <c r="J11" s="93">
        <f>ROUND(G11*0.01,0)</f>
        <v>0</v>
      </c>
      <c r="K11" s="22"/>
      <c r="N11" s="52"/>
      <c r="AG11" s="22"/>
    </row>
    <row r="12" spans="1:33" ht="15">
      <c r="A12" s="131"/>
      <c r="B12" s="20">
        <v>2</v>
      </c>
      <c r="C12" s="28"/>
      <c r="D12" s="29"/>
      <c r="E12" s="29"/>
      <c r="F12" s="74">
        <v>14440</v>
      </c>
      <c r="G12" s="85">
        <f t="shared" si="0"/>
        <v>0</v>
      </c>
      <c r="H12" s="61">
        <f t="shared" si="1" ref="H12:H59">ROUND(G12*0.248,0)</f>
        <v>0</v>
      </c>
      <c r="I12" s="99">
        <f t="shared" si="2" ref="I12:I59">ROUND(G12*0.09,0)</f>
        <v>0</v>
      </c>
      <c r="J12" s="61">
        <f t="shared" si="3" ref="J12:J59">ROUND(G12*0.01,0)</f>
        <v>0</v>
      </c>
      <c r="K12" s="22"/>
      <c r="N12" s="52"/>
      <c r="V12" s="22"/>
      <c r="AG12" s="22"/>
    </row>
    <row r="13" spans="1:33" ht="15">
      <c r="A13" s="131"/>
      <c r="B13" s="20">
        <v>3</v>
      </c>
      <c r="C13" s="28"/>
      <c r="D13" s="29"/>
      <c r="E13" s="29"/>
      <c r="F13" s="74">
        <v>15390</v>
      </c>
      <c r="G13" s="85">
        <f t="shared" si="0"/>
        <v>0</v>
      </c>
      <c r="H13" s="61">
        <f t="shared" si="1"/>
        <v>0</v>
      </c>
      <c r="I13" s="99">
        <f t="shared" si="2"/>
        <v>0</v>
      </c>
      <c r="J13" s="61">
        <f t="shared" si="3"/>
        <v>0</v>
      </c>
      <c r="K13" s="22"/>
      <c r="N13" s="52"/>
      <c r="V13" s="22"/>
      <c r="AG13" s="22"/>
    </row>
    <row r="14" spans="1:34" ht="15">
      <c r="A14" s="131"/>
      <c r="B14" s="20">
        <v>4</v>
      </c>
      <c r="C14" s="28"/>
      <c r="D14" s="29"/>
      <c r="E14" s="29"/>
      <c r="F14" s="74">
        <v>16420</v>
      </c>
      <c r="G14" s="85">
        <f t="shared" si="0"/>
        <v>0</v>
      </c>
      <c r="H14" s="61">
        <f t="shared" si="1"/>
        <v>0</v>
      </c>
      <c r="I14" s="99">
        <f t="shared" si="2"/>
        <v>0</v>
      </c>
      <c r="J14" s="61">
        <f t="shared" si="3"/>
        <v>0</v>
      </c>
      <c r="K14" s="22"/>
      <c r="N14" s="52"/>
      <c r="V14" s="22"/>
      <c r="AG14" s="22"/>
      <c r="AH14" s="11"/>
    </row>
    <row r="15" spans="1:33" ht="15">
      <c r="A15" s="131"/>
      <c r="B15" s="20">
        <v>5</v>
      </c>
      <c r="C15" s="28"/>
      <c r="D15" s="29"/>
      <c r="E15" s="29"/>
      <c r="F15" s="74">
        <v>17530</v>
      </c>
      <c r="G15" s="85">
        <f t="shared" si="0"/>
        <v>0</v>
      </c>
      <c r="H15" s="61">
        <f t="shared" si="1"/>
        <v>0</v>
      </c>
      <c r="I15" s="99">
        <f t="shared" si="2"/>
        <v>0</v>
      </c>
      <c r="J15" s="61">
        <f t="shared" si="3"/>
        <v>0</v>
      </c>
      <c r="K15" s="22"/>
      <c r="N15" s="52"/>
      <c r="V15" s="22"/>
      <c r="AG15" s="22"/>
    </row>
    <row r="16" spans="1:33" ht="15">
      <c r="A16" s="131"/>
      <c r="B16" s="20">
        <v>6</v>
      </c>
      <c r="C16" s="28"/>
      <c r="D16" s="29"/>
      <c r="E16" s="29"/>
      <c r="F16" s="74">
        <v>18750</v>
      </c>
      <c r="G16" s="85">
        <f t="shared" si="0"/>
        <v>0</v>
      </c>
      <c r="H16" s="61">
        <f t="shared" si="1"/>
        <v>0</v>
      </c>
      <c r="I16" s="99">
        <f t="shared" si="2"/>
        <v>0</v>
      </c>
      <c r="J16" s="61">
        <f t="shared" si="3"/>
        <v>0</v>
      </c>
      <c r="K16" s="22"/>
      <c r="N16" s="52"/>
      <c r="V16" s="22"/>
      <c r="AG16" s="22"/>
    </row>
    <row r="17" spans="1:33" ht="15">
      <c r="A17" s="131"/>
      <c r="B17" s="20">
        <v>7</v>
      </c>
      <c r="C17" s="28"/>
      <c r="D17" s="29"/>
      <c r="E17" s="29"/>
      <c r="F17" s="74">
        <v>20080</v>
      </c>
      <c r="G17" s="85">
        <f t="shared" si="0"/>
        <v>0</v>
      </c>
      <c r="H17" s="61">
        <f t="shared" si="1"/>
        <v>0</v>
      </c>
      <c r="I17" s="99">
        <f t="shared" si="2"/>
        <v>0</v>
      </c>
      <c r="J17" s="61">
        <f t="shared" si="3"/>
        <v>0</v>
      </c>
      <c r="K17" s="22"/>
      <c r="N17" s="52"/>
      <c r="V17" s="22"/>
      <c r="AG17" s="22"/>
    </row>
    <row r="18" spans="1:33" ht="15">
      <c r="A18" s="131"/>
      <c r="B18" s="20">
        <v>8</v>
      </c>
      <c r="C18" s="28"/>
      <c r="D18" s="29"/>
      <c r="E18" s="29"/>
      <c r="F18" s="74">
        <v>21530</v>
      </c>
      <c r="G18" s="85">
        <f t="shared" si="0"/>
        <v>0</v>
      </c>
      <c r="H18" s="61">
        <f t="shared" si="1"/>
        <v>0</v>
      </c>
      <c r="I18" s="99">
        <f t="shared" si="2"/>
        <v>0</v>
      </c>
      <c r="J18" s="61">
        <f t="shared" si="3"/>
        <v>0</v>
      </c>
      <c r="K18" s="22"/>
      <c r="N18" s="52"/>
      <c r="V18" s="22"/>
      <c r="AG18" s="22"/>
    </row>
    <row r="19" spans="1:33" ht="15">
      <c r="A19" s="131"/>
      <c r="B19" s="20">
        <v>9</v>
      </c>
      <c r="C19" s="28"/>
      <c r="D19" s="29"/>
      <c r="E19" s="29"/>
      <c r="F19" s="74">
        <v>23110</v>
      </c>
      <c r="G19" s="85">
        <f t="shared" si="0"/>
        <v>0</v>
      </c>
      <c r="H19" s="61">
        <f t="shared" si="1"/>
        <v>0</v>
      </c>
      <c r="I19" s="99">
        <f t="shared" si="2"/>
        <v>0</v>
      </c>
      <c r="J19" s="61">
        <f t="shared" si="3"/>
        <v>0</v>
      </c>
      <c r="K19" s="22"/>
      <c r="N19" s="52"/>
      <c r="V19" s="22"/>
      <c r="AG19" s="22"/>
    </row>
    <row r="20" spans="1:33" ht="15">
      <c r="A20" s="131"/>
      <c r="B20" s="20">
        <v>10</v>
      </c>
      <c r="C20" s="28"/>
      <c r="D20" s="29"/>
      <c r="E20" s="29"/>
      <c r="F20" s="74">
        <v>24790</v>
      </c>
      <c r="G20" s="85">
        <f t="shared" si="0"/>
        <v>0</v>
      </c>
      <c r="H20" s="61">
        <f t="shared" si="1"/>
        <v>0</v>
      </c>
      <c r="I20" s="99">
        <f t="shared" si="2"/>
        <v>0</v>
      </c>
      <c r="J20" s="61">
        <f t="shared" si="3"/>
        <v>0</v>
      </c>
      <c r="K20" s="22"/>
      <c r="N20" s="52"/>
      <c r="V20" s="22"/>
      <c r="AG20" s="22"/>
    </row>
    <row r="21" spans="1:33" ht="15">
      <c r="A21" s="131"/>
      <c r="B21" s="20">
        <v>11</v>
      </c>
      <c r="C21" s="28"/>
      <c r="D21" s="29"/>
      <c r="E21" s="29"/>
      <c r="F21" s="74">
        <v>26680</v>
      </c>
      <c r="G21" s="85">
        <f t="shared" si="0"/>
        <v>0</v>
      </c>
      <c r="H21" s="61">
        <f t="shared" si="1"/>
        <v>0</v>
      </c>
      <c r="I21" s="99">
        <f t="shared" si="2"/>
        <v>0</v>
      </c>
      <c r="J21" s="61">
        <f t="shared" si="3"/>
        <v>0</v>
      </c>
      <c r="K21" s="22"/>
      <c r="N21" s="52"/>
      <c r="V21" s="22"/>
      <c r="AG21" s="22"/>
    </row>
    <row r="22" spans="1:33" ht="15">
      <c r="A22" s="131"/>
      <c r="B22" s="20">
        <v>12</v>
      </c>
      <c r="C22" s="28"/>
      <c r="D22" s="29"/>
      <c r="E22" s="29"/>
      <c r="F22" s="74">
        <v>28650</v>
      </c>
      <c r="G22" s="85">
        <f t="shared" si="0"/>
        <v>0</v>
      </c>
      <c r="H22" s="61">
        <f>ROUND(G22*0.248,0)</f>
        <v>0</v>
      </c>
      <c r="I22" s="99">
        <f t="shared" si="2"/>
        <v>0</v>
      </c>
      <c r="J22" s="61">
        <f t="shared" si="3"/>
        <v>0</v>
      </c>
      <c r="K22" s="22"/>
      <c r="N22" s="52"/>
      <c r="V22" s="22"/>
      <c r="AG22" s="22"/>
    </row>
    <row r="23" spans="1:33" ht="15">
      <c r="A23" s="131"/>
      <c r="B23" s="20">
        <v>13</v>
      </c>
      <c r="C23" s="28"/>
      <c r="D23" s="29"/>
      <c r="E23" s="29"/>
      <c r="F23" s="74">
        <v>30810</v>
      </c>
      <c r="G23" s="85">
        <f t="shared" si="0"/>
        <v>0</v>
      </c>
      <c r="H23" s="61">
        <f t="shared" si="1"/>
        <v>0</v>
      </c>
      <c r="I23" s="99">
        <f t="shared" si="2"/>
        <v>0</v>
      </c>
      <c r="J23" s="61">
        <f t="shared" si="3"/>
        <v>0</v>
      </c>
      <c r="K23" s="22"/>
      <c r="N23" s="52"/>
      <c r="V23" s="22"/>
      <c r="AG23" s="22"/>
    </row>
    <row r="24" spans="1:33" ht="15">
      <c r="A24" s="131"/>
      <c r="B24" s="20">
        <v>14</v>
      </c>
      <c r="C24" s="28"/>
      <c r="D24" s="29"/>
      <c r="E24" s="29"/>
      <c r="F24" s="74">
        <v>33170</v>
      </c>
      <c r="G24" s="85">
        <f t="shared" si="0"/>
        <v>0</v>
      </c>
      <c r="H24" s="61">
        <f t="shared" si="1"/>
        <v>0</v>
      </c>
      <c r="I24" s="99">
        <f t="shared" si="2"/>
        <v>0</v>
      </c>
      <c r="J24" s="61">
        <f t="shared" si="3"/>
        <v>0</v>
      </c>
      <c r="K24" s="22"/>
      <c r="N24" s="52"/>
      <c r="V24" s="22"/>
      <c r="AG24" s="22"/>
    </row>
    <row r="25" spans="1:33" ht="15">
      <c r="A25" s="131"/>
      <c r="B25" s="20">
        <v>15</v>
      </c>
      <c r="C25" s="28"/>
      <c r="D25" s="29"/>
      <c r="E25" s="29"/>
      <c r="F25" s="74">
        <v>35740</v>
      </c>
      <c r="G25" s="85">
        <f t="shared" si="0"/>
        <v>0</v>
      </c>
      <c r="H25" s="61">
        <f t="shared" si="1"/>
        <v>0</v>
      </c>
      <c r="I25" s="99">
        <f t="shared" si="2"/>
        <v>0</v>
      </c>
      <c r="J25" s="61">
        <f t="shared" si="3"/>
        <v>0</v>
      </c>
      <c r="K25" s="22"/>
      <c r="N25" s="52"/>
      <c r="V25" s="22"/>
      <c r="AG25" s="22"/>
    </row>
    <row r="26" spans="1:33" ht="15.75" thickBot="1">
      <c r="A26" s="132"/>
      <c r="B26" s="21">
        <v>16</v>
      </c>
      <c r="C26" s="30"/>
      <c r="D26" s="31"/>
      <c r="E26" s="31"/>
      <c r="F26" s="75">
        <v>38530</v>
      </c>
      <c r="G26" s="86">
        <f t="shared" si="0"/>
        <v>0</v>
      </c>
      <c r="H26" s="63">
        <f t="shared" si="1"/>
        <v>0</v>
      </c>
      <c r="I26" s="100">
        <f t="shared" si="2"/>
        <v>0</v>
      </c>
      <c r="J26" s="63">
        <f t="shared" si="3"/>
        <v>0</v>
      </c>
      <c r="K26" s="22"/>
      <c r="N26" s="52"/>
      <c r="V26" s="22"/>
      <c r="AG26" s="22"/>
    </row>
    <row r="27" spans="1:33" ht="15">
      <c r="A27" s="130" t="s">
        <v>46</v>
      </c>
      <c r="B27" s="19">
        <v>2</v>
      </c>
      <c r="C27" s="32"/>
      <c r="D27" s="32"/>
      <c r="E27" s="32"/>
      <c r="F27" s="76">
        <v>16870</v>
      </c>
      <c r="G27" s="84">
        <f t="shared" si="4" ref="G27:G59">(C27+D27+E27)*F27</f>
        <v>0</v>
      </c>
      <c r="H27" s="93">
        <f t="shared" si="1"/>
        <v>0</v>
      </c>
      <c r="I27" s="98">
        <f t="shared" si="2"/>
        <v>0</v>
      </c>
      <c r="J27" s="93">
        <f t="shared" si="3"/>
        <v>0</v>
      </c>
      <c r="K27" s="22"/>
      <c r="O27" s="53"/>
      <c r="V27" s="22"/>
      <c r="AG27" s="22"/>
    </row>
    <row r="28" spans="1:33" ht="15">
      <c r="A28" s="131"/>
      <c r="B28" s="20">
        <v>3</v>
      </c>
      <c r="C28" s="33"/>
      <c r="D28" s="29"/>
      <c r="E28" s="29"/>
      <c r="F28" s="77">
        <v>17980</v>
      </c>
      <c r="G28" s="85">
        <f t="shared" si="4"/>
        <v>0</v>
      </c>
      <c r="H28" s="61">
        <f t="shared" si="1"/>
        <v>0</v>
      </c>
      <c r="I28" s="99">
        <f t="shared" si="2"/>
        <v>0</v>
      </c>
      <c r="J28" s="61">
        <f t="shared" si="3"/>
        <v>0</v>
      </c>
      <c r="K28" s="22"/>
      <c r="O28" s="53"/>
      <c r="AG28" s="22"/>
    </row>
    <row r="29" spans="1:33" ht="15">
      <c r="A29" s="131"/>
      <c r="B29" s="20">
        <v>4</v>
      </c>
      <c r="C29" s="33"/>
      <c r="D29" s="29"/>
      <c r="E29" s="29"/>
      <c r="F29" s="77">
        <v>19170</v>
      </c>
      <c r="G29" s="85">
        <f t="shared" si="4"/>
        <v>0</v>
      </c>
      <c r="H29" s="61">
        <f t="shared" si="1"/>
        <v>0</v>
      </c>
      <c r="I29" s="99">
        <f t="shared" si="2"/>
        <v>0</v>
      </c>
      <c r="J29" s="61">
        <f t="shared" si="3"/>
        <v>0</v>
      </c>
      <c r="K29" s="22"/>
      <c r="O29" s="53"/>
      <c r="V29" s="22"/>
      <c r="AG29" s="22"/>
    </row>
    <row r="30" spans="1:33" ht="15">
      <c r="A30" s="131"/>
      <c r="B30" s="20">
        <v>5</v>
      </c>
      <c r="C30" s="33"/>
      <c r="D30" s="29"/>
      <c r="E30" s="29"/>
      <c r="F30" s="77">
        <v>20490</v>
      </c>
      <c r="G30" s="85">
        <f t="shared" si="4"/>
        <v>0</v>
      </c>
      <c r="H30" s="61">
        <f t="shared" si="1"/>
        <v>0</v>
      </c>
      <c r="I30" s="99">
        <f t="shared" si="2"/>
        <v>0</v>
      </c>
      <c r="J30" s="61">
        <f t="shared" si="3"/>
        <v>0</v>
      </c>
      <c r="K30" s="22"/>
      <c r="O30" s="53"/>
      <c r="T30" s="6"/>
      <c r="U30" s="6"/>
      <c r="V30" s="22"/>
      <c r="AG30" s="22"/>
    </row>
    <row r="31" spans="1:33" ht="15" customHeight="1">
      <c r="A31" s="131"/>
      <c r="B31" s="20">
        <v>6</v>
      </c>
      <c r="C31" s="33"/>
      <c r="D31" s="29"/>
      <c r="E31" s="29"/>
      <c r="F31" s="77">
        <v>21870</v>
      </c>
      <c r="G31" s="85">
        <f t="shared" si="4"/>
        <v>0</v>
      </c>
      <c r="H31" s="61">
        <f t="shared" si="1"/>
        <v>0</v>
      </c>
      <c r="I31" s="99">
        <f t="shared" si="2"/>
        <v>0</v>
      </c>
      <c r="J31" s="61">
        <f t="shared" si="3"/>
        <v>0</v>
      </c>
      <c r="K31" s="22"/>
      <c r="O31" s="53"/>
      <c r="V31" s="22"/>
      <c r="AG31" s="22"/>
    </row>
    <row r="32" spans="1:33" ht="15">
      <c r="A32" s="131"/>
      <c r="B32" s="20">
        <v>7</v>
      </c>
      <c r="C32" s="33"/>
      <c r="D32" s="29"/>
      <c r="E32" s="29"/>
      <c r="F32" s="77">
        <v>23400</v>
      </c>
      <c r="G32" s="85">
        <f t="shared" si="4"/>
        <v>0</v>
      </c>
      <c r="H32" s="61">
        <f t="shared" si="1"/>
        <v>0</v>
      </c>
      <c r="I32" s="99">
        <f t="shared" si="2"/>
        <v>0</v>
      </c>
      <c r="J32" s="61">
        <f t="shared" si="3"/>
        <v>0</v>
      </c>
      <c r="K32" s="22"/>
      <c r="O32" s="53"/>
      <c r="P32" s="15"/>
      <c r="Q32" s="15"/>
      <c r="R32" s="15"/>
      <c r="S32" s="15"/>
      <c r="T32" s="15"/>
      <c r="V32" s="22"/>
      <c r="AG32" s="22"/>
    </row>
    <row r="33" spans="1:33" ht="15">
      <c r="A33" s="131"/>
      <c r="B33" s="20">
        <v>8</v>
      </c>
      <c r="C33" s="33"/>
      <c r="D33" s="29"/>
      <c r="E33" s="29"/>
      <c r="F33" s="77">
        <v>25760</v>
      </c>
      <c r="G33" s="85">
        <f t="shared" si="4"/>
        <v>0</v>
      </c>
      <c r="H33" s="61">
        <f t="shared" si="1"/>
        <v>0</v>
      </c>
      <c r="I33" s="99">
        <f t="shared" si="2"/>
        <v>0</v>
      </c>
      <c r="J33" s="61">
        <f t="shared" si="3"/>
        <v>0</v>
      </c>
      <c r="K33" s="22"/>
      <c r="O33" s="53"/>
      <c r="P33" s="15"/>
      <c r="Q33" s="15"/>
      <c r="R33" s="15"/>
      <c r="S33" s="15"/>
      <c r="T33" s="15"/>
      <c r="V33" s="22"/>
      <c r="AG33" s="22"/>
    </row>
    <row r="34" spans="1:33" ht="15">
      <c r="A34" s="131"/>
      <c r="B34" s="20">
        <v>9</v>
      </c>
      <c r="C34" s="33"/>
      <c r="D34" s="29"/>
      <c r="E34" s="29"/>
      <c r="F34" s="77">
        <v>27690</v>
      </c>
      <c r="G34" s="85">
        <f t="shared" si="4"/>
        <v>0</v>
      </c>
      <c r="H34" s="61">
        <f t="shared" si="1"/>
        <v>0</v>
      </c>
      <c r="I34" s="99">
        <f t="shared" si="2"/>
        <v>0</v>
      </c>
      <c r="J34" s="61">
        <f t="shared" si="3"/>
        <v>0</v>
      </c>
      <c r="K34" s="22"/>
      <c r="O34" s="53"/>
      <c r="P34" s="15"/>
      <c r="Q34" s="15"/>
      <c r="R34" s="15"/>
      <c r="S34" s="15"/>
      <c r="T34" s="15"/>
      <c r="V34" s="22"/>
      <c r="AE34" s="6"/>
      <c r="AF34" s="6"/>
      <c r="AG34" s="22"/>
    </row>
    <row r="35" spans="1:33" ht="15">
      <c r="A35" s="131"/>
      <c r="B35" s="20">
        <v>10</v>
      </c>
      <c r="C35" s="33"/>
      <c r="D35" s="29"/>
      <c r="E35" s="29"/>
      <c r="F35" s="77">
        <v>29740</v>
      </c>
      <c r="G35" s="85">
        <f t="shared" si="4"/>
        <v>0</v>
      </c>
      <c r="H35" s="61">
        <f t="shared" si="1"/>
        <v>0</v>
      </c>
      <c r="I35" s="99">
        <f t="shared" si="2"/>
        <v>0</v>
      </c>
      <c r="J35" s="61">
        <f t="shared" si="3"/>
        <v>0</v>
      </c>
      <c r="K35" s="22"/>
      <c r="O35" s="53"/>
      <c r="P35" s="15"/>
      <c r="Q35" s="15"/>
      <c r="R35" s="15"/>
      <c r="S35" s="15"/>
      <c r="T35" s="15"/>
      <c r="V35" s="22"/>
      <c r="AG35" s="22"/>
    </row>
    <row r="36" spans="1:33" ht="15">
      <c r="A36" s="131"/>
      <c r="B36" s="20">
        <v>11</v>
      </c>
      <c r="C36" s="33"/>
      <c r="D36" s="29"/>
      <c r="E36" s="29"/>
      <c r="F36" s="77">
        <v>32060</v>
      </c>
      <c r="G36" s="85">
        <f t="shared" si="4"/>
        <v>0</v>
      </c>
      <c r="H36" s="61">
        <f t="shared" si="1"/>
        <v>0</v>
      </c>
      <c r="I36" s="99">
        <f t="shared" si="2"/>
        <v>0</v>
      </c>
      <c r="J36" s="61">
        <f t="shared" si="3"/>
        <v>0</v>
      </c>
      <c r="K36" s="22"/>
      <c r="O36" s="53"/>
      <c r="P36" s="15"/>
      <c r="Q36" s="15"/>
      <c r="R36" s="15"/>
      <c r="S36" s="15"/>
      <c r="T36" s="15"/>
      <c r="V36" s="22"/>
      <c r="AG36" s="22"/>
    </row>
    <row r="37" spans="1:33" ht="15">
      <c r="A37" s="131"/>
      <c r="B37" s="20">
        <v>12</v>
      </c>
      <c r="C37" s="33"/>
      <c r="D37" s="29"/>
      <c r="E37" s="29"/>
      <c r="F37" s="77">
        <v>34460</v>
      </c>
      <c r="G37" s="85">
        <f t="shared" si="4"/>
        <v>0</v>
      </c>
      <c r="H37" s="61">
        <f t="shared" si="1"/>
        <v>0</v>
      </c>
      <c r="I37" s="99">
        <f>ROUND(G37*0.09,0)</f>
        <v>0</v>
      </c>
      <c r="J37" s="61">
        <f t="shared" si="3"/>
        <v>0</v>
      </c>
      <c r="K37" s="22"/>
      <c r="O37" s="53"/>
      <c r="P37" s="15"/>
      <c r="Q37" s="15"/>
      <c r="R37" s="15"/>
      <c r="S37" s="15"/>
      <c r="T37" s="15"/>
      <c r="V37" s="22"/>
      <c r="AG37" s="22"/>
    </row>
    <row r="38" spans="1:33" ht="15">
      <c r="A38" s="131"/>
      <c r="B38" s="20">
        <v>13</v>
      </c>
      <c r="C38" s="33"/>
      <c r="D38" s="29"/>
      <c r="E38" s="29"/>
      <c r="F38" s="77">
        <v>37080</v>
      </c>
      <c r="G38" s="85">
        <f t="shared" si="4"/>
        <v>0</v>
      </c>
      <c r="H38" s="61">
        <f t="shared" si="1"/>
        <v>0</v>
      </c>
      <c r="I38" s="99">
        <f t="shared" si="2"/>
        <v>0</v>
      </c>
      <c r="J38" s="61">
        <f t="shared" si="3"/>
        <v>0</v>
      </c>
      <c r="K38" s="22"/>
      <c r="O38" s="53"/>
      <c r="P38" s="15"/>
      <c r="Q38" s="15"/>
      <c r="R38" s="15"/>
      <c r="S38" s="15"/>
      <c r="T38" s="15"/>
      <c r="V38" s="22"/>
      <c r="AG38" s="22"/>
    </row>
    <row r="39" spans="1:33" ht="15">
      <c r="A39" s="131"/>
      <c r="B39" s="20">
        <v>14</v>
      </c>
      <c r="C39" s="33"/>
      <c r="D39" s="29"/>
      <c r="E39" s="29"/>
      <c r="F39" s="77">
        <v>39990</v>
      </c>
      <c r="G39" s="85">
        <f t="shared" si="4"/>
        <v>0</v>
      </c>
      <c r="H39" s="61">
        <f t="shared" si="1"/>
        <v>0</v>
      </c>
      <c r="I39" s="99">
        <f t="shared" si="2"/>
        <v>0</v>
      </c>
      <c r="J39" s="61">
        <f t="shared" si="3"/>
        <v>0</v>
      </c>
      <c r="K39" s="22"/>
      <c r="O39" s="53"/>
      <c r="P39" s="15"/>
      <c r="Q39" s="15"/>
      <c r="R39" s="15"/>
      <c r="S39" s="15"/>
      <c r="T39" s="15"/>
      <c r="V39" s="22"/>
      <c r="AG39" s="22"/>
    </row>
    <row r="40" spans="1:33" ht="15.75" thickBot="1">
      <c r="A40" s="132"/>
      <c r="B40" s="21">
        <v>15</v>
      </c>
      <c r="C40" s="34"/>
      <c r="D40" s="31"/>
      <c r="E40" s="31"/>
      <c r="F40" s="78">
        <v>43130</v>
      </c>
      <c r="G40" s="86">
        <f t="shared" si="4"/>
        <v>0</v>
      </c>
      <c r="H40" s="63">
        <f t="shared" si="1"/>
        <v>0</v>
      </c>
      <c r="I40" s="100">
        <f t="shared" si="2"/>
        <v>0</v>
      </c>
      <c r="J40" s="63">
        <f t="shared" si="3"/>
        <v>0</v>
      </c>
      <c r="K40" s="22"/>
      <c r="O40" s="53"/>
      <c r="P40" s="15"/>
      <c r="Q40" s="15"/>
      <c r="R40" s="15"/>
      <c r="S40" s="15"/>
      <c r="T40" s="15"/>
      <c r="V40" s="22"/>
      <c r="AG40" s="22"/>
    </row>
    <row r="41" spans="1:33" ht="15">
      <c r="A41" s="130" t="s">
        <v>47</v>
      </c>
      <c r="B41" s="117">
        <v>11</v>
      </c>
      <c r="C41" s="29"/>
      <c r="D41" s="29"/>
      <c r="E41" s="29"/>
      <c r="F41" s="118">
        <v>40380</v>
      </c>
      <c r="G41" s="87">
        <f t="shared" si="4"/>
        <v>0</v>
      </c>
      <c r="H41" s="94">
        <f t="shared" si="1"/>
        <v>0</v>
      </c>
      <c r="I41" s="101">
        <f t="shared" si="2"/>
        <v>0</v>
      </c>
      <c r="J41" s="94">
        <f t="shared" si="3"/>
        <v>0</v>
      </c>
      <c r="K41" s="22"/>
      <c r="O41" s="54"/>
      <c r="T41" s="15"/>
      <c r="V41" s="22"/>
      <c r="AG41" s="22"/>
    </row>
    <row r="42" spans="1:33" ht="15">
      <c r="A42" s="131"/>
      <c r="B42" s="20">
        <v>12</v>
      </c>
      <c r="C42" s="33"/>
      <c r="D42" s="33"/>
      <c r="E42" s="33"/>
      <c r="F42" s="74">
        <v>42780</v>
      </c>
      <c r="G42" s="85">
        <f t="shared" si="4"/>
        <v>0</v>
      </c>
      <c r="H42" s="61">
        <f t="shared" si="1"/>
        <v>0</v>
      </c>
      <c r="I42" s="99">
        <f t="shared" si="2"/>
        <v>0</v>
      </c>
      <c r="J42" s="61">
        <f t="shared" si="3"/>
        <v>0</v>
      </c>
      <c r="K42" s="22"/>
      <c r="O42" s="53"/>
      <c r="S42" s="15"/>
      <c r="T42" s="15"/>
      <c r="V42" s="22"/>
      <c r="AG42" s="22"/>
    </row>
    <row r="43" spans="1:33" ht="15">
      <c r="A43" s="131"/>
      <c r="B43" s="20">
        <v>13</v>
      </c>
      <c r="C43" s="33"/>
      <c r="D43" s="33"/>
      <c r="E43" s="33"/>
      <c r="F43" s="74">
        <v>47930</v>
      </c>
      <c r="G43" s="85">
        <f t="shared" si="4"/>
        <v>0</v>
      </c>
      <c r="H43" s="61">
        <f t="shared" si="1"/>
        <v>0</v>
      </c>
      <c r="I43" s="99">
        <f t="shared" si="2"/>
        <v>0</v>
      </c>
      <c r="J43" s="61">
        <f t="shared" si="3"/>
        <v>0</v>
      </c>
      <c r="K43" s="22"/>
      <c r="O43" s="53"/>
      <c r="R43" s="15"/>
      <c r="S43" s="15"/>
      <c r="T43" s="15"/>
      <c r="V43" s="22"/>
      <c r="AG43" s="22"/>
    </row>
    <row r="44" spans="1:33" ht="15">
      <c r="A44" s="131"/>
      <c r="B44" s="20">
        <v>14</v>
      </c>
      <c r="C44" s="33"/>
      <c r="D44" s="33"/>
      <c r="E44" s="33"/>
      <c r="F44" s="74">
        <v>50980</v>
      </c>
      <c r="G44" s="85">
        <f t="shared" si="4"/>
        <v>0</v>
      </c>
      <c r="H44" s="61">
        <f t="shared" si="1"/>
        <v>0</v>
      </c>
      <c r="I44" s="99">
        <f t="shared" si="2"/>
        <v>0</v>
      </c>
      <c r="J44" s="61">
        <f t="shared" si="3"/>
        <v>0</v>
      </c>
      <c r="K44" s="22"/>
      <c r="O44" s="53"/>
      <c r="Q44" s="15"/>
      <c r="R44" s="15"/>
      <c r="S44" s="15"/>
      <c r="T44" s="15"/>
      <c r="V44" s="22"/>
      <c r="AG44" s="22"/>
    </row>
    <row r="45" spans="1:33" ht="15">
      <c r="A45" s="131"/>
      <c r="B45" s="20">
        <v>15</v>
      </c>
      <c r="C45" s="33"/>
      <c r="D45" s="33"/>
      <c r="E45" s="33"/>
      <c r="F45" s="74">
        <v>53950</v>
      </c>
      <c r="G45" s="85">
        <f t="shared" si="4"/>
        <v>0</v>
      </c>
      <c r="H45" s="61">
        <f t="shared" si="1"/>
        <v>0</v>
      </c>
      <c r="I45" s="99">
        <f t="shared" si="2"/>
        <v>0</v>
      </c>
      <c r="J45" s="61">
        <f t="shared" si="3"/>
        <v>0</v>
      </c>
      <c r="K45" s="22"/>
      <c r="O45" s="53"/>
      <c r="P45" s="15"/>
      <c r="Q45" s="15"/>
      <c r="R45" s="15"/>
      <c r="S45" s="15"/>
      <c r="T45" s="15"/>
      <c r="V45" s="22"/>
      <c r="AG45" s="22"/>
    </row>
    <row r="46" spans="1:33" s="6" customFormat="1" ht="15.75" thickBot="1">
      <c r="A46" s="132"/>
      <c r="B46" s="21">
        <v>16</v>
      </c>
      <c r="C46" s="33"/>
      <c r="D46" s="33"/>
      <c r="E46" s="33"/>
      <c r="F46" s="75">
        <v>57190</v>
      </c>
      <c r="G46" s="111">
        <f t="shared" si="4"/>
        <v>0</v>
      </c>
      <c r="H46" s="113">
        <f t="shared" si="1"/>
        <v>0</v>
      </c>
      <c r="I46" s="114">
        <f t="shared" si="2"/>
        <v>0</v>
      </c>
      <c r="J46" s="62">
        <f t="shared" si="3"/>
        <v>0</v>
      </c>
      <c r="K46" s="66"/>
      <c r="O46" s="55"/>
      <c r="V46" s="66"/>
      <c r="AG46" s="66"/>
    </row>
    <row r="47" spans="1:33" s="6" customFormat="1" ht="15.75" customHeight="1">
      <c r="A47" s="130" t="s">
        <v>48</v>
      </c>
      <c r="B47" s="19">
        <v>4</v>
      </c>
      <c r="C47" s="65"/>
      <c r="D47" s="65"/>
      <c r="E47" s="65"/>
      <c r="F47" s="76">
        <v>16630</v>
      </c>
      <c r="G47" s="112">
        <f t="shared" si="4"/>
        <v>0</v>
      </c>
      <c r="H47" s="67">
        <f t="shared" si="1"/>
        <v>0</v>
      </c>
      <c r="I47" s="115">
        <f t="shared" si="2"/>
        <v>0</v>
      </c>
      <c r="J47" s="93">
        <f t="shared" si="3"/>
        <v>0</v>
      </c>
      <c r="K47" s="66"/>
      <c r="N47" s="52"/>
      <c r="AG47" s="66"/>
    </row>
    <row r="48" spans="1:33" s="6" customFormat="1" ht="15">
      <c r="A48" s="131"/>
      <c r="B48" s="20">
        <v>5</v>
      </c>
      <c r="C48" s="58"/>
      <c r="D48" s="58"/>
      <c r="E48" s="58"/>
      <c r="F48" s="79">
        <v>18050</v>
      </c>
      <c r="G48" s="91">
        <f t="shared" si="4"/>
        <v>0</v>
      </c>
      <c r="H48" s="68">
        <f t="shared" si="1"/>
        <v>0</v>
      </c>
      <c r="I48" s="105">
        <f t="shared" si="2"/>
        <v>0</v>
      </c>
      <c r="J48" s="61">
        <f t="shared" si="3"/>
        <v>0</v>
      </c>
      <c r="K48" s="66"/>
      <c r="N48" s="52"/>
      <c r="AG48" s="66"/>
    </row>
    <row r="49" spans="1:33" s="6" customFormat="1" ht="15">
      <c r="A49" s="131"/>
      <c r="B49" s="20">
        <v>6</v>
      </c>
      <c r="C49" s="58"/>
      <c r="D49" s="58"/>
      <c r="E49" s="58"/>
      <c r="F49" s="79">
        <v>19510</v>
      </c>
      <c r="G49" s="91">
        <f t="shared" si="4"/>
        <v>0</v>
      </c>
      <c r="H49" s="68">
        <f t="shared" si="1"/>
        <v>0</v>
      </c>
      <c r="I49" s="105">
        <f t="shared" si="2"/>
        <v>0</v>
      </c>
      <c r="J49" s="61">
        <f t="shared" si="3"/>
        <v>0</v>
      </c>
      <c r="K49" s="66"/>
      <c r="N49" s="52"/>
      <c r="AG49" s="66"/>
    </row>
    <row r="50" spans="1:33" s="6" customFormat="1" ht="15">
      <c r="A50" s="131"/>
      <c r="B50" s="20">
        <v>7</v>
      </c>
      <c r="C50" s="58"/>
      <c r="D50" s="58"/>
      <c r="E50" s="58"/>
      <c r="F50" s="79">
        <v>21140</v>
      </c>
      <c r="G50" s="91">
        <f t="shared" si="4"/>
        <v>0</v>
      </c>
      <c r="H50" s="68">
        <f t="shared" si="1"/>
        <v>0</v>
      </c>
      <c r="I50" s="105">
        <f t="shared" si="2"/>
        <v>0</v>
      </c>
      <c r="J50" s="61">
        <f t="shared" si="3"/>
        <v>0</v>
      </c>
      <c r="K50" s="66"/>
      <c r="N50" s="52"/>
      <c r="AG50" s="66"/>
    </row>
    <row r="51" spans="1:33" s="6" customFormat="1" ht="15">
      <c r="A51" s="131"/>
      <c r="B51" s="20">
        <v>8</v>
      </c>
      <c r="C51" s="58"/>
      <c r="D51" s="58"/>
      <c r="E51" s="58"/>
      <c r="F51" s="79">
        <v>26800</v>
      </c>
      <c r="G51" s="91">
        <f t="shared" si="4"/>
        <v>0</v>
      </c>
      <c r="H51" s="68">
        <f t="shared" si="1"/>
        <v>0</v>
      </c>
      <c r="I51" s="105">
        <f t="shared" si="2"/>
        <v>0</v>
      </c>
      <c r="J51" s="61">
        <f t="shared" si="3"/>
        <v>0</v>
      </c>
      <c r="K51" s="66"/>
      <c r="N51" s="52"/>
      <c r="AG51" s="66"/>
    </row>
    <row r="52" spans="1:33" s="6" customFormat="1" ht="15">
      <c r="A52" s="131"/>
      <c r="B52" s="20">
        <v>9</v>
      </c>
      <c r="C52" s="58"/>
      <c r="D52" s="58"/>
      <c r="E52" s="58"/>
      <c r="F52" s="79">
        <v>33490</v>
      </c>
      <c r="G52" s="91">
        <f t="shared" si="4"/>
        <v>0</v>
      </c>
      <c r="H52" s="68">
        <f t="shared" si="1"/>
        <v>0</v>
      </c>
      <c r="I52" s="105">
        <f t="shared" si="2"/>
        <v>0</v>
      </c>
      <c r="J52" s="61">
        <f t="shared" si="3"/>
        <v>0</v>
      </c>
      <c r="K52" s="66"/>
      <c r="N52" s="52"/>
      <c r="AG52" s="66"/>
    </row>
    <row r="53" spans="1:33" s="6" customFormat="1" ht="15">
      <c r="A53" s="131"/>
      <c r="B53" s="20">
        <v>10</v>
      </c>
      <c r="C53" s="58"/>
      <c r="D53" s="58"/>
      <c r="E53" s="58"/>
      <c r="F53" s="79">
        <v>33760</v>
      </c>
      <c r="G53" s="91">
        <f t="shared" si="4"/>
        <v>0</v>
      </c>
      <c r="H53" s="68">
        <f t="shared" si="1"/>
        <v>0</v>
      </c>
      <c r="I53" s="105">
        <f t="shared" si="2"/>
        <v>0</v>
      </c>
      <c r="J53" s="61">
        <f t="shared" si="3"/>
        <v>0</v>
      </c>
      <c r="K53" s="66"/>
      <c r="N53" s="52"/>
      <c r="V53" s="66"/>
      <c r="AG53" s="66"/>
    </row>
    <row r="54" spans="1:33" ht="15">
      <c r="A54" s="131"/>
      <c r="B54" s="20">
        <v>11</v>
      </c>
      <c r="C54" s="58"/>
      <c r="D54" s="58"/>
      <c r="E54" s="58"/>
      <c r="F54" s="79">
        <v>34370</v>
      </c>
      <c r="G54" s="85">
        <f t="shared" si="4"/>
        <v>0</v>
      </c>
      <c r="H54" s="61">
        <f t="shared" si="1"/>
        <v>0</v>
      </c>
      <c r="I54" s="99">
        <f t="shared" si="2"/>
        <v>0</v>
      </c>
      <c r="J54" s="61">
        <f t="shared" si="3"/>
        <v>0</v>
      </c>
      <c r="K54" s="22"/>
      <c r="N54" s="52"/>
      <c r="V54" s="22"/>
      <c r="AG54" s="22"/>
    </row>
    <row r="55" spans="1:33" ht="15">
      <c r="A55" s="131"/>
      <c r="B55" s="20">
        <v>12</v>
      </c>
      <c r="C55" s="58"/>
      <c r="D55" s="58"/>
      <c r="E55" s="58"/>
      <c r="F55" s="79">
        <v>35120</v>
      </c>
      <c r="G55" s="85">
        <f t="shared" si="4"/>
        <v>0</v>
      </c>
      <c r="H55" s="61">
        <f t="shared" si="1"/>
        <v>0</v>
      </c>
      <c r="I55" s="99">
        <f t="shared" si="2"/>
        <v>0</v>
      </c>
      <c r="J55" s="61">
        <f t="shared" si="3"/>
        <v>0</v>
      </c>
      <c r="K55" s="22"/>
      <c r="N55" s="52"/>
      <c r="V55" s="22"/>
      <c r="AG55" s="22"/>
    </row>
    <row r="56" spans="1:33" ht="15">
      <c r="A56" s="131"/>
      <c r="B56" s="20">
        <v>13</v>
      </c>
      <c r="C56" s="58"/>
      <c r="D56" s="58"/>
      <c r="E56" s="58"/>
      <c r="F56" s="79">
        <v>35960</v>
      </c>
      <c r="G56" s="85">
        <f t="shared" si="4"/>
        <v>0</v>
      </c>
      <c r="H56" s="61">
        <f t="shared" si="1"/>
        <v>0</v>
      </c>
      <c r="I56" s="99">
        <f t="shared" si="2"/>
        <v>0</v>
      </c>
      <c r="J56" s="61">
        <f t="shared" si="3"/>
        <v>0</v>
      </c>
      <c r="K56" s="22"/>
      <c r="N56" s="52"/>
      <c r="V56" s="22"/>
      <c r="AG56" s="22"/>
    </row>
    <row r="57" spans="1:33" ht="15">
      <c r="A57" s="131"/>
      <c r="B57" s="56">
        <v>14</v>
      </c>
      <c r="C57" s="59"/>
      <c r="D57" s="59"/>
      <c r="E57" s="59"/>
      <c r="F57" s="80">
        <v>37310</v>
      </c>
      <c r="G57" s="85">
        <f t="shared" si="4"/>
        <v>0</v>
      </c>
      <c r="H57" s="61">
        <f t="shared" si="1"/>
        <v>0</v>
      </c>
      <c r="I57" s="99">
        <f t="shared" si="2"/>
        <v>0</v>
      </c>
      <c r="J57" s="61">
        <f t="shared" si="3"/>
        <v>0</v>
      </c>
      <c r="K57" s="22"/>
      <c r="N57" s="52"/>
      <c r="V57" s="22"/>
      <c r="AG57" s="22"/>
    </row>
    <row r="58" spans="1:33" ht="15">
      <c r="A58" s="131"/>
      <c r="B58" s="20">
        <v>15</v>
      </c>
      <c r="C58" s="58"/>
      <c r="D58" s="58"/>
      <c r="E58" s="58"/>
      <c r="F58" s="79">
        <v>40110</v>
      </c>
      <c r="G58" s="85">
        <f t="shared" si="4"/>
        <v>0</v>
      </c>
      <c r="H58" s="61">
        <f t="shared" si="1"/>
        <v>0</v>
      </c>
      <c r="I58" s="99">
        <f t="shared" si="2"/>
        <v>0</v>
      </c>
      <c r="J58" s="61">
        <f t="shared" si="3"/>
        <v>0</v>
      </c>
      <c r="K58" s="22"/>
      <c r="N58" s="52"/>
      <c r="V58" s="22"/>
      <c r="AG58" s="22"/>
    </row>
    <row r="59" spans="1:33" ht="15.75" thickBot="1">
      <c r="A59" s="132"/>
      <c r="B59" s="21">
        <v>16</v>
      </c>
      <c r="C59" s="60"/>
      <c r="D59" s="60"/>
      <c r="E59" s="60"/>
      <c r="F59" s="81">
        <v>43210</v>
      </c>
      <c r="G59" s="86">
        <f t="shared" si="4"/>
        <v>0</v>
      </c>
      <c r="H59" s="63">
        <f t="shared" si="1"/>
        <v>0</v>
      </c>
      <c r="I59" s="100">
        <f t="shared" si="2"/>
        <v>0</v>
      </c>
      <c r="J59" s="63">
        <f t="shared" si="3"/>
        <v>0</v>
      </c>
      <c r="K59" s="22"/>
      <c r="N59" s="52"/>
      <c r="V59" s="22"/>
      <c r="AG59" s="22"/>
    </row>
    <row r="60" spans="1:21" ht="19.5" thickBot="1">
      <c r="A60" s="126" t="s">
        <v>29</v>
      </c>
      <c r="B60" s="133"/>
      <c r="C60" s="57">
        <f>SUM(C11:C59)</f>
        <v>0</v>
      </c>
      <c r="D60" s="57">
        <f>SUM(D11:D59)</f>
        <v>0</v>
      </c>
      <c r="E60" s="57">
        <f>SUM(E11:E59)</f>
        <v>0</v>
      </c>
      <c r="F60" s="82"/>
      <c r="G60" s="108">
        <f>SUM(G11:G59)</f>
        <v>0</v>
      </c>
      <c r="H60" s="109">
        <f>SUM(H11:H59)</f>
        <v>0</v>
      </c>
      <c r="I60" s="110">
        <f>SUM(I11:I59)</f>
        <v>0</v>
      </c>
      <c r="J60" s="109">
        <f>SUM(J11:J59)</f>
        <v>0</v>
      </c>
      <c r="L60" s="25"/>
      <c r="M60" s="25"/>
      <c r="N60" s="25"/>
      <c r="O60" s="25"/>
      <c r="P60" s="25"/>
      <c r="Q60" s="25"/>
      <c r="R60" s="26"/>
      <c r="S60" s="26"/>
      <c r="T60" s="24"/>
      <c r="U60" s="24"/>
    </row>
    <row r="61" ht="15.75" thickBot="1"/>
    <row r="62" spans="1:10" ht="24" customHeight="1" thickBot="1">
      <c r="A62" s="127" t="s">
        <v>34</v>
      </c>
      <c r="B62" s="128"/>
      <c r="C62" s="128"/>
      <c r="D62" s="128"/>
      <c r="E62" s="128"/>
      <c r="F62" s="128"/>
      <c r="G62" s="128"/>
      <c r="H62" s="128"/>
      <c r="I62" s="128"/>
      <c r="J62" s="129"/>
    </row>
    <row r="63" spans="1:10" ht="45" thickBot="1">
      <c r="A63" s="7" t="s">
        <v>1</v>
      </c>
      <c r="B63" s="7" t="s">
        <v>0</v>
      </c>
      <c r="C63" s="119" t="b">
        <f>IF($E$7="1. Q. 2024","Počet neobs. míst k vázání (zaokr. na 3 des. místa)
LEDEN",IF($E$7="2. Q. 2024","Počet neobs. míst k vázání (zaokr. na 3 des. místa)
DUBEN",IF($E$7="3. Q. 2024","Počet neobs. míst k vázání (zaokr. na 3 des. místa)
ČERVENEC",IF($E$7="4. Q. 2024","Počet neobs. míst k vázání (zaokr. na 3 des. místa)
ŘÍJEN"))))</f>
        <v>0</v>
      </c>
      <c r="D63" s="119" t="b">
        <f>IF($E$7="1. Q. 2024","Počet neobs. míst k vázání (zaokr. na 3 des. místa)
ÚNOR",IF($E$7="2. Q. 2024","Počet neobs. míst k vázání (zaokr. na 3 des. místa)
KVĚTEN",IF($E$7="3. Q. 2024","Počet neobs. míst k vázání (zaokr. na 3 des. místa)
SRPEN",IF($E$7="4. Q. 2024","Počet neobs. míst k vázání (zaokr. na 3 des. místa)
LISTOPAD"))))</f>
        <v>0</v>
      </c>
      <c r="E63" s="119" t="b">
        <f>IF($E$7="1. Q. 2024","Počet neobs. míst k vázání (zaokr. na 3 des. místa)
BŘEZEN",IF($E$7="2. Q. 2024","Počet neobs. míst k vázání (zaokr. na 3 des. místa)
ČERVEN",IF($E$7="3. Q. 2024","Počet neobs. míst k vázání (zaokr. na 3 des. místa)
ZÁŘÍ",IF($E$7="4. Q. 2024","Počet neobs. míst k vázání (zaokr. na 3 des. místa)
PROSINEC"))))</f>
        <v>0</v>
      </c>
      <c r="F63" s="120" t="s">
        <v>6</v>
      </c>
      <c r="G63" s="83" t="s">
        <v>25</v>
      </c>
      <c r="H63" s="83" t="s">
        <v>22</v>
      </c>
      <c r="I63" s="83" t="s">
        <v>23</v>
      </c>
      <c r="J63" s="83" t="s">
        <v>26</v>
      </c>
    </row>
    <row r="64" spans="1:15" ht="15">
      <c r="A64" s="131" t="s">
        <v>44</v>
      </c>
      <c r="B64" s="20">
        <v>6</v>
      </c>
      <c r="C64" s="65"/>
      <c r="D64" s="32"/>
      <c r="E64" s="32"/>
      <c r="F64" s="73">
        <v>18750</v>
      </c>
      <c r="G64" s="84">
        <f t="shared" si="5" ref="G64:G74">(C64+D64+E64)*F64</f>
        <v>0</v>
      </c>
      <c r="H64" s="93">
        <f t="shared" si="6" ref="H64:H74">ROUND(G64*0.248,0)</f>
        <v>0</v>
      </c>
      <c r="I64" s="98">
        <f t="shared" si="7" ref="I64:I74">ROUND(G64*0.09,0)</f>
        <v>0</v>
      </c>
      <c r="J64" s="93">
        <f t="shared" si="8" ref="J64:J74">ROUND(G64*0.01,0)</f>
        <v>0</v>
      </c>
      <c r="O64" s="53"/>
    </row>
    <row r="65" spans="1:15" ht="15">
      <c r="A65" s="131"/>
      <c r="B65" s="20">
        <v>7</v>
      </c>
      <c r="C65" s="58"/>
      <c r="D65" s="33"/>
      <c r="E65" s="33"/>
      <c r="F65" s="74">
        <v>20080</v>
      </c>
      <c r="G65" s="85">
        <f t="shared" si="5"/>
        <v>0</v>
      </c>
      <c r="H65" s="61">
        <f t="shared" si="6"/>
        <v>0</v>
      </c>
      <c r="I65" s="99">
        <f t="shared" si="7"/>
        <v>0</v>
      </c>
      <c r="J65" s="61">
        <f t="shared" si="8"/>
        <v>0</v>
      </c>
      <c r="O65" s="53"/>
    </row>
    <row r="66" spans="1:15" ht="15">
      <c r="A66" s="131"/>
      <c r="B66" s="20">
        <v>8</v>
      </c>
      <c r="C66" s="58"/>
      <c r="D66" s="33"/>
      <c r="E66" s="33"/>
      <c r="F66" s="74">
        <v>21530</v>
      </c>
      <c r="G66" s="85">
        <f t="shared" si="5"/>
        <v>0</v>
      </c>
      <c r="H66" s="61">
        <f t="shared" si="6"/>
        <v>0</v>
      </c>
      <c r="I66" s="99">
        <f t="shared" si="7"/>
        <v>0</v>
      </c>
      <c r="J66" s="61">
        <f t="shared" si="8"/>
        <v>0</v>
      </c>
      <c r="O66" s="53"/>
    </row>
    <row r="67" spans="1:15" ht="15">
      <c r="A67" s="131"/>
      <c r="B67" s="20">
        <v>9</v>
      </c>
      <c r="C67" s="58"/>
      <c r="D67" s="33"/>
      <c r="E67" s="33"/>
      <c r="F67" s="74">
        <v>23110</v>
      </c>
      <c r="G67" s="85">
        <f t="shared" si="5"/>
        <v>0</v>
      </c>
      <c r="H67" s="61">
        <f t="shared" si="6"/>
        <v>0</v>
      </c>
      <c r="I67" s="99">
        <f t="shared" si="7"/>
        <v>0</v>
      </c>
      <c r="J67" s="61">
        <f t="shared" si="8"/>
        <v>0</v>
      </c>
      <c r="O67" s="53"/>
    </row>
    <row r="68" spans="1:15" ht="15">
      <c r="A68" s="131"/>
      <c r="B68" s="20">
        <v>10</v>
      </c>
      <c r="C68" s="58"/>
      <c r="D68" s="33"/>
      <c r="E68" s="33"/>
      <c r="F68" s="74">
        <v>24790</v>
      </c>
      <c r="G68" s="85">
        <f t="shared" si="5"/>
        <v>0</v>
      </c>
      <c r="H68" s="61">
        <f t="shared" si="6"/>
        <v>0</v>
      </c>
      <c r="I68" s="99">
        <f t="shared" si="7"/>
        <v>0</v>
      </c>
      <c r="J68" s="61">
        <f t="shared" si="8"/>
        <v>0</v>
      </c>
      <c r="O68" s="53"/>
    </row>
    <row r="69" spans="1:15" ht="15">
      <c r="A69" s="131"/>
      <c r="B69" s="20">
        <v>11</v>
      </c>
      <c r="C69" s="58"/>
      <c r="D69" s="33"/>
      <c r="E69" s="33"/>
      <c r="F69" s="74">
        <v>26680</v>
      </c>
      <c r="G69" s="85">
        <f t="shared" si="5"/>
        <v>0</v>
      </c>
      <c r="H69" s="61">
        <f t="shared" si="6"/>
        <v>0</v>
      </c>
      <c r="I69" s="99">
        <f t="shared" si="7"/>
        <v>0</v>
      </c>
      <c r="J69" s="61">
        <f t="shared" si="8"/>
        <v>0</v>
      </c>
      <c r="O69" s="53"/>
    </row>
    <row r="70" spans="1:15" ht="15">
      <c r="A70" s="131"/>
      <c r="B70" s="20">
        <v>12</v>
      </c>
      <c r="C70" s="58"/>
      <c r="D70" s="29"/>
      <c r="E70" s="29"/>
      <c r="F70" s="74">
        <v>29050</v>
      </c>
      <c r="G70" s="85">
        <f t="shared" si="5"/>
        <v>0</v>
      </c>
      <c r="H70" s="61">
        <f t="shared" si="6"/>
        <v>0</v>
      </c>
      <c r="I70" s="99">
        <f t="shared" si="7"/>
        <v>0</v>
      </c>
      <c r="J70" s="61">
        <f t="shared" si="8"/>
        <v>0</v>
      </c>
      <c r="O70" s="53"/>
    </row>
    <row r="71" spans="1:15" ht="15">
      <c r="A71" s="131"/>
      <c r="B71" s="20">
        <v>13</v>
      </c>
      <c r="C71" s="58"/>
      <c r="D71" s="29"/>
      <c r="E71" s="29"/>
      <c r="F71" s="74">
        <v>32180</v>
      </c>
      <c r="G71" s="85">
        <f t="shared" si="5"/>
        <v>0</v>
      </c>
      <c r="H71" s="61">
        <f t="shared" si="6"/>
        <v>0</v>
      </c>
      <c r="I71" s="99">
        <f t="shared" si="7"/>
        <v>0</v>
      </c>
      <c r="J71" s="61">
        <f t="shared" si="8"/>
        <v>0</v>
      </c>
      <c r="O71" s="53"/>
    </row>
    <row r="72" spans="1:15" ht="15">
      <c r="A72" s="131"/>
      <c r="B72" s="20">
        <v>14</v>
      </c>
      <c r="C72" s="58"/>
      <c r="D72" s="29"/>
      <c r="E72" s="29"/>
      <c r="F72" s="74">
        <v>36240</v>
      </c>
      <c r="G72" s="85">
        <f t="shared" si="5"/>
        <v>0</v>
      </c>
      <c r="H72" s="61">
        <f t="shared" si="6"/>
        <v>0</v>
      </c>
      <c r="I72" s="99">
        <f t="shared" si="7"/>
        <v>0</v>
      </c>
      <c r="J72" s="61">
        <f t="shared" si="8"/>
        <v>0</v>
      </c>
      <c r="O72" s="53"/>
    </row>
    <row r="73" spans="1:15" ht="15">
      <c r="A73" s="131"/>
      <c r="B73" s="20">
        <v>15</v>
      </c>
      <c r="C73" s="58"/>
      <c r="D73" s="33"/>
      <c r="E73" s="33"/>
      <c r="F73" s="74">
        <v>41220</v>
      </c>
      <c r="G73" s="85">
        <f t="shared" si="5"/>
        <v>0</v>
      </c>
      <c r="H73" s="61">
        <f t="shared" si="6"/>
        <v>0</v>
      </c>
      <c r="I73" s="99">
        <f t="shared" si="7"/>
        <v>0</v>
      </c>
      <c r="J73" s="61">
        <f t="shared" si="8"/>
        <v>0</v>
      </c>
      <c r="O73" s="53"/>
    </row>
    <row r="74" spans="1:15" ht="15.75" thickBot="1">
      <c r="A74" s="132"/>
      <c r="B74" s="21">
        <v>16</v>
      </c>
      <c r="C74" s="60"/>
      <c r="D74" s="34"/>
      <c r="E74" s="34"/>
      <c r="F74" s="75">
        <v>47320</v>
      </c>
      <c r="G74" s="86">
        <f t="shared" si="5"/>
        <v>0</v>
      </c>
      <c r="H74" s="63">
        <f t="shared" si="6"/>
        <v>0</v>
      </c>
      <c r="I74" s="100">
        <f t="shared" si="7"/>
        <v>0</v>
      </c>
      <c r="J74" s="63">
        <f t="shared" si="8"/>
        <v>0</v>
      </c>
      <c r="O74" s="53"/>
    </row>
    <row r="75" spans="1:10" ht="15.75" thickBot="1">
      <c r="A75" s="126" t="s">
        <v>29</v>
      </c>
      <c r="B75" s="126"/>
      <c r="C75" s="35">
        <f>SUM(C64:C74)</f>
        <v>0</v>
      </c>
      <c r="D75" s="35">
        <f>SUM(D64:D74)</f>
        <v>0</v>
      </c>
      <c r="E75" s="35">
        <f>SUM(E64:E74)</f>
        <v>0</v>
      </c>
      <c r="F75" s="107"/>
      <c r="G75" s="92">
        <f>SUM(G64:G74)</f>
        <v>0</v>
      </c>
      <c r="H75" s="97">
        <f>SUM(H64:H74)</f>
        <v>0</v>
      </c>
      <c r="I75" s="106">
        <f>SUM(I64:I74)</f>
        <v>0</v>
      </c>
      <c r="J75" s="97">
        <f>SUM(J64:J74)</f>
        <v>0</v>
      </c>
    </row>
    <row r="76" ht="15.75" thickBot="1"/>
    <row r="77" spans="1:10" ht="17.25" thickBot="1">
      <c r="A77" s="127" t="s">
        <v>35</v>
      </c>
      <c r="B77" s="128"/>
      <c r="C77" s="128"/>
      <c r="D77" s="128"/>
      <c r="E77" s="128"/>
      <c r="F77" s="128"/>
      <c r="G77" s="128"/>
      <c r="H77" s="128"/>
      <c r="I77" s="128"/>
      <c r="J77" s="129"/>
    </row>
    <row r="78" spans="1:10" ht="45" thickBot="1">
      <c r="A78" s="7" t="s">
        <v>1</v>
      </c>
      <c r="B78" s="7" t="s">
        <v>0</v>
      </c>
      <c r="C78" s="8" t="b">
        <f>IF($E$7="1. Q. 2024","Počet neobs. míst k vázání (zaokr. na 3 des. místa)
LEDEN",IF($E$7="2. Q. 2024","Počet neobs. míst k vázání (zaokr. na 3 des. místa)
DUBEN",IF($E$7="3. Q. 2024","Počet neobs. míst k vázání (zaokr. na 3 des. místa)
ČERVENEC",IF($E$7="4. Q. 2024","Počet neobs. míst k vázání (zaokr. na 3 des. místa)
ŘÍJEN"))))</f>
        <v>0</v>
      </c>
      <c r="D78" s="8" t="b">
        <f>IF($E$7="1. Q. 2024","Počet neobs. míst k vázání (zaokr. na 3 des. místa)
ÚNOR",IF($E$7="2. Q. 2024","Počet neobs. míst k vázání (zaokr. na 3 des. místa)
KVĚTEN",IF($E$7="3. Q. 2024","Počet neobs. míst k vázání (zaokr. na 3 des. místa)
SRPEN",IF($E$7="4. Q. 2024","Počet neobs. míst k vázání (zaokr. na 3 des. místa)
LISTOPAD"))))</f>
        <v>0</v>
      </c>
      <c r="E78" s="8" t="b">
        <f>IF($E$7="1. Q. 2024","Počet neobs. míst k vázání (zaokr. na 3 des. místa)
BŘEZEN",IF($E$7="2. Q. 2024","Počet neobs. míst k vázání (zaokr. na 3 des. místa)
ČERVEN",IF($E$7="3. Q. 2024","Počet neobs. míst k vázání (zaokr. na 3 des. místa)
ZÁŘÍ",IF($E$7="4. Q. 2024","Počet neobs. míst k vázání (zaokr. na 3 des. místa)
PROSINEC"))))</f>
        <v>0</v>
      </c>
      <c r="F78" s="9" t="s">
        <v>6</v>
      </c>
      <c r="G78" s="83" t="s">
        <v>21</v>
      </c>
      <c r="H78" s="83" t="s">
        <v>27</v>
      </c>
      <c r="I78" s="83" t="s">
        <v>23</v>
      </c>
      <c r="J78" s="83" t="s">
        <v>24</v>
      </c>
    </row>
    <row r="79" spans="1:14" ht="15">
      <c r="A79" s="130" t="s">
        <v>53</v>
      </c>
      <c r="B79" s="19">
        <v>1</v>
      </c>
      <c r="C79" s="32"/>
      <c r="D79" s="32"/>
      <c r="E79" s="32"/>
      <c r="F79" s="73">
        <v>24800</v>
      </c>
      <c r="G79" s="84">
        <f t="shared" si="9" ref="G79:G88">(C79+D79+E79)*F79</f>
        <v>0</v>
      </c>
      <c r="H79" s="93">
        <f>ROUND(G79*0.248,0)</f>
        <v>0</v>
      </c>
      <c r="I79" s="98">
        <f>ROUND(G79*0.09,0)</f>
        <v>0</v>
      </c>
      <c r="J79" s="93">
        <f>ROUND(G79*0.01,0)</f>
        <v>0</v>
      </c>
      <c r="N79" s="52"/>
    </row>
    <row r="80" spans="1:14" ht="15">
      <c r="A80" s="131"/>
      <c r="B80" s="20">
        <v>2</v>
      </c>
      <c r="C80" s="33"/>
      <c r="D80" s="33"/>
      <c r="E80" s="33"/>
      <c r="F80" s="74">
        <v>26570</v>
      </c>
      <c r="G80" s="85">
        <f t="shared" si="9"/>
        <v>0</v>
      </c>
      <c r="H80" s="61">
        <f t="shared" si="10" ref="H80:H100">ROUND(G80*0.248,0)</f>
        <v>0</v>
      </c>
      <c r="I80" s="99">
        <f t="shared" si="11" ref="I80:I100">ROUND(G80*0.09,0)</f>
        <v>0</v>
      </c>
      <c r="J80" s="61">
        <f t="shared" si="12" ref="J80:J100">ROUND(G80*0.01,0)</f>
        <v>0</v>
      </c>
      <c r="N80" s="52"/>
    </row>
    <row r="81" spans="1:14" ht="15">
      <c r="A81" s="131"/>
      <c r="B81" s="20">
        <v>3</v>
      </c>
      <c r="C81" s="33"/>
      <c r="D81" s="33"/>
      <c r="E81" s="33"/>
      <c r="F81" s="74">
        <v>26860</v>
      </c>
      <c r="G81" s="85">
        <f t="shared" si="9"/>
        <v>0</v>
      </c>
      <c r="H81" s="61">
        <f t="shared" si="10"/>
        <v>0</v>
      </c>
      <c r="I81" s="99">
        <f t="shared" si="11"/>
        <v>0</v>
      </c>
      <c r="J81" s="61">
        <f t="shared" si="12"/>
        <v>0</v>
      </c>
      <c r="N81" s="52"/>
    </row>
    <row r="82" spans="1:14" ht="15">
      <c r="A82" s="131"/>
      <c r="B82" s="20">
        <v>4</v>
      </c>
      <c r="C82" s="33"/>
      <c r="D82" s="33"/>
      <c r="E82" s="33"/>
      <c r="F82" s="74">
        <v>28820</v>
      </c>
      <c r="G82" s="85">
        <f t="shared" si="9"/>
        <v>0</v>
      </c>
      <c r="H82" s="61">
        <f t="shared" si="10"/>
        <v>0</v>
      </c>
      <c r="I82" s="99">
        <f t="shared" si="11"/>
        <v>0</v>
      </c>
      <c r="J82" s="61">
        <f t="shared" si="12"/>
        <v>0</v>
      </c>
      <c r="N82" s="52"/>
    </row>
    <row r="83" spans="1:14" ht="15">
      <c r="A83" s="131"/>
      <c r="B83" s="20">
        <v>5</v>
      </c>
      <c r="C83" s="33"/>
      <c r="D83" s="33"/>
      <c r="E83" s="33"/>
      <c r="F83" s="74">
        <v>30940</v>
      </c>
      <c r="G83" s="85">
        <f t="shared" si="9"/>
        <v>0</v>
      </c>
      <c r="H83" s="61">
        <f t="shared" si="10"/>
        <v>0</v>
      </c>
      <c r="I83" s="99">
        <f t="shared" si="11"/>
        <v>0</v>
      </c>
      <c r="J83" s="61">
        <f t="shared" si="12"/>
        <v>0</v>
      </c>
      <c r="N83" s="52"/>
    </row>
    <row r="84" spans="1:14" ht="15">
      <c r="A84" s="131"/>
      <c r="B84" s="20">
        <v>6</v>
      </c>
      <c r="C84" s="33"/>
      <c r="D84" s="33"/>
      <c r="E84" s="33"/>
      <c r="F84" s="74">
        <v>33230</v>
      </c>
      <c r="G84" s="85">
        <f t="shared" si="9"/>
        <v>0</v>
      </c>
      <c r="H84" s="61">
        <f t="shared" si="10"/>
        <v>0</v>
      </c>
      <c r="I84" s="99">
        <f t="shared" si="11"/>
        <v>0</v>
      </c>
      <c r="J84" s="61">
        <f t="shared" si="12"/>
        <v>0</v>
      </c>
      <c r="N84" s="52"/>
    </row>
    <row r="85" spans="1:14" ht="15">
      <c r="A85" s="131"/>
      <c r="B85" s="20">
        <v>7</v>
      </c>
      <c r="C85" s="33"/>
      <c r="D85" s="33"/>
      <c r="E85" s="33"/>
      <c r="F85" s="74">
        <v>35690</v>
      </c>
      <c r="G85" s="85">
        <f t="shared" si="9"/>
        <v>0</v>
      </c>
      <c r="H85" s="61">
        <f t="shared" si="10"/>
        <v>0</v>
      </c>
      <c r="I85" s="99">
        <f t="shared" si="11"/>
        <v>0</v>
      </c>
      <c r="J85" s="61">
        <f t="shared" si="12"/>
        <v>0</v>
      </c>
      <c r="N85" s="52"/>
    </row>
    <row r="86" spans="1:14" ht="15">
      <c r="A86" s="131"/>
      <c r="B86" s="20">
        <v>8</v>
      </c>
      <c r="C86" s="33"/>
      <c r="D86" s="33"/>
      <c r="E86" s="33"/>
      <c r="F86" s="74">
        <v>38400</v>
      </c>
      <c r="G86" s="85">
        <f t="shared" si="9"/>
        <v>0</v>
      </c>
      <c r="H86" s="61">
        <f t="shared" si="10"/>
        <v>0</v>
      </c>
      <c r="I86" s="99">
        <f t="shared" si="11"/>
        <v>0</v>
      </c>
      <c r="J86" s="61">
        <f t="shared" si="12"/>
        <v>0</v>
      </c>
      <c r="N86" s="52"/>
    </row>
    <row r="87" spans="1:14" ht="15">
      <c r="A87" s="131"/>
      <c r="B87" s="20">
        <v>9</v>
      </c>
      <c r="C87" s="33"/>
      <c r="D87" s="33"/>
      <c r="E87" s="33"/>
      <c r="F87" s="74">
        <v>41320</v>
      </c>
      <c r="G87" s="85">
        <f t="shared" si="9"/>
        <v>0</v>
      </c>
      <c r="H87" s="61">
        <f t="shared" si="10"/>
        <v>0</v>
      </c>
      <c r="I87" s="99">
        <f t="shared" si="11"/>
        <v>0</v>
      </c>
      <c r="J87" s="61">
        <f t="shared" si="12"/>
        <v>0</v>
      </c>
      <c r="N87" s="52"/>
    </row>
    <row r="88" spans="1:14" ht="15">
      <c r="A88" s="131"/>
      <c r="B88" s="20">
        <v>10</v>
      </c>
      <c r="C88" s="33"/>
      <c r="D88" s="33"/>
      <c r="E88" s="33"/>
      <c r="F88" s="74">
        <v>44510</v>
      </c>
      <c r="G88" s="85">
        <f t="shared" si="9"/>
        <v>0</v>
      </c>
      <c r="H88" s="61">
        <f t="shared" si="10"/>
        <v>0</v>
      </c>
      <c r="I88" s="99">
        <f t="shared" si="11"/>
        <v>0</v>
      </c>
      <c r="J88" s="61">
        <f t="shared" si="12"/>
        <v>0</v>
      </c>
      <c r="N88" s="52"/>
    </row>
    <row r="89" spans="1:14" ht="15.75" thickBot="1">
      <c r="A89" s="132"/>
      <c r="B89" s="21">
        <v>11</v>
      </c>
      <c r="C89" s="34"/>
      <c r="D89" s="34"/>
      <c r="E89" s="34"/>
      <c r="F89" s="75">
        <v>47960</v>
      </c>
      <c r="G89" s="88">
        <f t="shared" si="13" ref="G89:G100">(C89+D89+E89)*F89</f>
        <v>0</v>
      </c>
      <c r="H89" s="62">
        <f t="shared" si="10"/>
        <v>0</v>
      </c>
      <c r="I89" s="102">
        <f t="shared" si="11"/>
        <v>0</v>
      </c>
      <c r="J89" s="62">
        <f t="shared" si="12"/>
        <v>0</v>
      </c>
      <c r="N89" s="52"/>
    </row>
    <row r="90" spans="1:15" ht="15">
      <c r="A90" s="130" t="s">
        <v>54</v>
      </c>
      <c r="B90" s="19">
        <v>1</v>
      </c>
      <c r="C90" s="32"/>
      <c r="D90" s="32"/>
      <c r="E90" s="32"/>
      <c r="F90" s="73">
        <v>27280</v>
      </c>
      <c r="G90" s="84">
        <f t="shared" si="13"/>
        <v>0</v>
      </c>
      <c r="H90" s="93">
        <f t="shared" si="10"/>
        <v>0</v>
      </c>
      <c r="I90" s="98">
        <f t="shared" si="11"/>
        <v>0</v>
      </c>
      <c r="J90" s="93">
        <f t="shared" si="12"/>
        <v>0</v>
      </c>
      <c r="O90" s="64"/>
    </row>
    <row r="91" spans="1:15" ht="15">
      <c r="A91" s="131"/>
      <c r="B91" s="20">
        <v>2</v>
      </c>
      <c r="C91" s="33"/>
      <c r="D91" s="33"/>
      <c r="E91" s="33"/>
      <c r="F91" s="74">
        <v>29230</v>
      </c>
      <c r="G91" s="85">
        <f t="shared" si="13"/>
        <v>0</v>
      </c>
      <c r="H91" s="61">
        <f t="shared" si="10"/>
        <v>0</v>
      </c>
      <c r="I91" s="99">
        <f t="shared" si="11"/>
        <v>0</v>
      </c>
      <c r="J91" s="61">
        <f t="shared" si="12"/>
        <v>0</v>
      </c>
      <c r="O91" s="64"/>
    </row>
    <row r="92" spans="1:15" ht="15">
      <c r="A92" s="131"/>
      <c r="B92" s="20">
        <v>3</v>
      </c>
      <c r="C92" s="33"/>
      <c r="D92" s="33"/>
      <c r="E92" s="33"/>
      <c r="F92" s="74">
        <v>29550</v>
      </c>
      <c r="G92" s="85">
        <f t="shared" si="13"/>
        <v>0</v>
      </c>
      <c r="H92" s="61">
        <f t="shared" si="10"/>
        <v>0</v>
      </c>
      <c r="I92" s="99">
        <f t="shared" si="11"/>
        <v>0</v>
      </c>
      <c r="J92" s="61">
        <f t="shared" si="12"/>
        <v>0</v>
      </c>
      <c r="O92" s="64"/>
    </row>
    <row r="93" spans="1:15" ht="15">
      <c r="A93" s="131"/>
      <c r="B93" s="20">
        <v>4</v>
      </c>
      <c r="C93" s="33"/>
      <c r="D93" s="33"/>
      <c r="E93" s="33"/>
      <c r="F93" s="74">
        <v>31710</v>
      </c>
      <c r="G93" s="85">
        <f t="shared" si="13"/>
        <v>0</v>
      </c>
      <c r="H93" s="61">
        <f t="shared" si="10"/>
        <v>0</v>
      </c>
      <c r="I93" s="99">
        <f t="shared" si="11"/>
        <v>0</v>
      </c>
      <c r="J93" s="61">
        <f t="shared" si="12"/>
        <v>0</v>
      </c>
      <c r="O93" s="64"/>
    </row>
    <row r="94" spans="1:15" ht="15">
      <c r="A94" s="131"/>
      <c r="B94" s="20">
        <v>5</v>
      </c>
      <c r="C94" s="33"/>
      <c r="D94" s="33"/>
      <c r="E94" s="33"/>
      <c r="F94" s="74">
        <v>34040</v>
      </c>
      <c r="G94" s="85">
        <f t="shared" si="13"/>
        <v>0</v>
      </c>
      <c r="H94" s="61">
        <f t="shared" si="10"/>
        <v>0</v>
      </c>
      <c r="I94" s="99">
        <f t="shared" si="11"/>
        <v>0</v>
      </c>
      <c r="J94" s="61">
        <f t="shared" si="12"/>
        <v>0</v>
      </c>
      <c r="O94" s="64"/>
    </row>
    <row r="95" spans="1:15" ht="15">
      <c r="A95" s="131"/>
      <c r="B95" s="20">
        <v>6</v>
      </c>
      <c r="C95" s="33"/>
      <c r="D95" s="33"/>
      <c r="E95" s="33"/>
      <c r="F95" s="74">
        <v>36560</v>
      </c>
      <c r="G95" s="85">
        <f t="shared" si="13"/>
        <v>0</v>
      </c>
      <c r="H95" s="61">
        <f t="shared" si="10"/>
        <v>0</v>
      </c>
      <c r="I95" s="99">
        <f t="shared" si="11"/>
        <v>0</v>
      </c>
      <c r="J95" s="61">
        <f t="shared" si="12"/>
        <v>0</v>
      </c>
      <c r="O95" s="64"/>
    </row>
    <row r="96" spans="1:15" ht="15">
      <c r="A96" s="131"/>
      <c r="B96" s="20">
        <v>7</v>
      </c>
      <c r="C96" s="33"/>
      <c r="D96" s="33"/>
      <c r="E96" s="33"/>
      <c r="F96" s="74">
        <v>39260</v>
      </c>
      <c r="G96" s="85">
        <f t="shared" si="13"/>
        <v>0</v>
      </c>
      <c r="H96" s="61">
        <f t="shared" si="10"/>
        <v>0</v>
      </c>
      <c r="I96" s="99">
        <f t="shared" si="11"/>
        <v>0</v>
      </c>
      <c r="J96" s="61">
        <f t="shared" si="12"/>
        <v>0</v>
      </c>
      <c r="O96" s="64"/>
    </row>
    <row r="97" spans="1:15" ht="15">
      <c r="A97" s="131"/>
      <c r="B97" s="20">
        <v>8</v>
      </c>
      <c r="C97" s="33"/>
      <c r="D97" s="33"/>
      <c r="E97" s="33"/>
      <c r="F97" s="74">
        <v>42240</v>
      </c>
      <c r="G97" s="85">
        <f t="shared" si="13"/>
        <v>0</v>
      </c>
      <c r="H97" s="61">
        <f t="shared" si="10"/>
        <v>0</v>
      </c>
      <c r="I97" s="99">
        <f t="shared" si="11"/>
        <v>0</v>
      </c>
      <c r="J97" s="61">
        <f t="shared" si="12"/>
        <v>0</v>
      </c>
      <c r="O97" s="64"/>
    </row>
    <row r="98" spans="1:15" ht="15">
      <c r="A98" s="131"/>
      <c r="B98" s="20">
        <v>9</v>
      </c>
      <c r="C98" s="33"/>
      <c r="D98" s="33"/>
      <c r="E98" s="33"/>
      <c r="F98" s="74">
        <v>45460</v>
      </c>
      <c r="G98" s="85">
        <f t="shared" si="13"/>
        <v>0</v>
      </c>
      <c r="H98" s="61">
        <f t="shared" si="10"/>
        <v>0</v>
      </c>
      <c r="I98" s="99">
        <f t="shared" si="11"/>
        <v>0</v>
      </c>
      <c r="J98" s="61">
        <f t="shared" si="12"/>
        <v>0</v>
      </c>
      <c r="O98" s="64"/>
    </row>
    <row r="99" spans="1:15" ht="15">
      <c r="A99" s="131"/>
      <c r="B99" s="20">
        <v>10</v>
      </c>
      <c r="C99" s="33"/>
      <c r="D99" s="33"/>
      <c r="E99" s="33"/>
      <c r="F99" s="74">
        <v>48970</v>
      </c>
      <c r="G99" s="85">
        <f t="shared" si="13"/>
        <v>0</v>
      </c>
      <c r="H99" s="61">
        <f t="shared" si="10"/>
        <v>0</v>
      </c>
      <c r="I99" s="99">
        <f t="shared" si="11"/>
        <v>0</v>
      </c>
      <c r="J99" s="61">
        <f t="shared" si="12"/>
        <v>0</v>
      </c>
      <c r="O99" s="64"/>
    </row>
    <row r="100" spans="1:15" ht="15.75" thickBot="1">
      <c r="A100" s="132"/>
      <c r="B100" s="21">
        <v>11</v>
      </c>
      <c r="C100" s="34"/>
      <c r="D100" s="34"/>
      <c r="E100" s="34"/>
      <c r="F100" s="75">
        <v>52760</v>
      </c>
      <c r="G100" s="86">
        <f t="shared" si="13"/>
        <v>0</v>
      </c>
      <c r="H100" s="63">
        <f t="shared" si="10"/>
        <v>0</v>
      </c>
      <c r="I100" s="100">
        <f t="shared" si="11"/>
        <v>0</v>
      </c>
      <c r="J100" s="63">
        <f t="shared" si="12"/>
        <v>0</v>
      </c>
      <c r="O100" s="64"/>
    </row>
    <row r="101" spans="1:10" ht="15.75" thickBot="1">
      <c r="A101" s="126" t="s">
        <v>29</v>
      </c>
      <c r="B101" s="126"/>
      <c r="C101" s="35">
        <f>SUM(C79:C100)</f>
        <v>0</v>
      </c>
      <c r="D101" s="35">
        <f t="shared" si="14" ref="D101:E101">SUM(D79:D100)</f>
        <v>0</v>
      </c>
      <c r="E101" s="35">
        <f t="shared" si="14"/>
        <v>0</v>
      </c>
      <c r="F101" s="107"/>
      <c r="G101" s="108">
        <f>SUM(G79:G100)</f>
        <v>0</v>
      </c>
      <c r="H101" s="109">
        <f t="shared" si="15" ref="H101:J101">SUM(H79:H100)</f>
        <v>0</v>
      </c>
      <c r="I101" s="110">
        <f t="shared" si="15"/>
        <v>0</v>
      </c>
      <c r="J101" s="109">
        <f t="shared" si="15"/>
        <v>0</v>
      </c>
    </row>
    <row r="102" ht="15.75" thickBot="1"/>
    <row r="103" spans="1:10" ht="17.25" thickBot="1">
      <c r="A103" s="127" t="s">
        <v>36</v>
      </c>
      <c r="B103" s="128"/>
      <c r="C103" s="128"/>
      <c r="D103" s="128"/>
      <c r="E103" s="128"/>
      <c r="F103" s="128"/>
      <c r="G103" s="128"/>
      <c r="H103" s="128"/>
      <c r="I103" s="128"/>
      <c r="J103" s="129"/>
    </row>
    <row r="104" spans="1:10" ht="45" thickBot="1">
      <c r="A104" s="7" t="s">
        <v>10</v>
      </c>
      <c r="B104" s="7" t="s">
        <v>9</v>
      </c>
      <c r="C104" s="8" t="b">
        <f>IF($E$7="1. Q. 2024","Počet neobs. míst k vázání (zaokr. na 3 des. místa)
LEDEN",IF($E$7="2. Q. 2024","Počet neobs. míst k vázání (zaokr. na 3 des. místa)
DUBEN",IF($E$7="3. Q. 2024","Počet neobs. míst k vázání (zaokr. na 3 des. místa)
ČERVENEC",IF($E$7="4. Q. 2024","Počet neobs. míst k vázání (zaokr. na 3 des. místa)
ŘÍJEN"))))</f>
        <v>0</v>
      </c>
      <c r="D104" s="8" t="b">
        <f>IF($E$7="1. Q. 2024","Počet neobs. míst k vázání (zaokr. na 3 des. místa)
ÚNOR",IF($E$7="2. Q. 2024","Počet neobs. míst k vázání (zaokr. na 3 des. místa)
KVĚTEN",IF($E$7="3. Q. 2024","Počet neobs. míst k vázání (zaokr. na 3 des. místa)
SRPEN",IF($E$7="4. Q. 2024","Počet neobs. míst k vázání (zaokr. na 3 des. místa)
LISTOPAD"))))</f>
        <v>0</v>
      </c>
      <c r="E104" s="8" t="b">
        <f>IF($E$7="1. Q. 2024","Počet neobs. míst k vázání (zaokr. na 3 des. místa)
BŘEZEN",IF($E$7="2. Q. 2024","Počet neobs. míst k vázání (zaokr. na 3 des. místa)
ČERVEN",IF($E$7="3. Q. 2024","Počet neobs. míst k vázání (zaokr. na 3 des. místa)
ZÁŘÍ",IF($E$7="4. Q. 2024","Počet neobs. míst k vázání (zaokr. na 3 des. místa)
PROSINEC"))))</f>
        <v>0</v>
      </c>
      <c r="F104" s="9" t="s">
        <v>6</v>
      </c>
      <c r="G104" s="10" t="s">
        <v>21</v>
      </c>
      <c r="H104" s="10" t="s">
        <v>22</v>
      </c>
      <c r="I104" s="10" t="s">
        <v>23</v>
      </c>
      <c r="J104" s="10" t="s">
        <v>24</v>
      </c>
    </row>
    <row r="105" spans="1:14" ht="23.25" thickBot="1">
      <c r="A105" s="70" t="s">
        <v>11</v>
      </c>
      <c r="B105" s="71" t="s">
        <v>8</v>
      </c>
      <c r="C105" s="32"/>
      <c r="D105" s="32"/>
      <c r="E105" s="32"/>
      <c r="F105" s="72">
        <v>31810</v>
      </c>
      <c r="G105" s="16">
        <f>(C105+D105+E105)*F105</f>
        <v>0</v>
      </c>
      <c r="H105" s="16">
        <f>ROUND(G105*0.248,0)</f>
        <v>0</v>
      </c>
      <c r="I105" s="16">
        <f>ROUND(G105*0.09,0)</f>
        <v>0</v>
      </c>
      <c r="J105" s="16">
        <f>ROUND(G105*0.01,0)</f>
        <v>0</v>
      </c>
      <c r="N105" s="69"/>
    </row>
    <row r="106" spans="1:10" ht="15.75" thickBot="1">
      <c r="A106" s="126" t="s">
        <v>29</v>
      </c>
      <c r="B106" s="126"/>
      <c r="C106" s="35">
        <f>SUM(C105:C105)</f>
        <v>0</v>
      </c>
      <c r="D106" s="35">
        <f t="shared" si="16" ref="D106:E106">SUM(D105:D105)</f>
        <v>0</v>
      </c>
      <c r="E106" s="35">
        <f t="shared" si="16"/>
        <v>0</v>
      </c>
      <c r="F106" s="17"/>
      <c r="G106" s="18">
        <f>SUM(G105:G105)</f>
        <v>0</v>
      </c>
      <c r="H106" s="18">
        <f t="shared" si="17" ref="H106:J106">SUM(H105:H105)</f>
        <v>0</v>
      </c>
      <c r="I106" s="18">
        <f t="shared" si="17"/>
        <v>0</v>
      </c>
      <c r="J106" s="18">
        <f t="shared" si="17"/>
        <v>0</v>
      </c>
    </row>
    <row r="107" ht="7.5" customHeight="1"/>
    <row r="109" spans="1:10" ht="15.75" customHeight="1" thickBot="1">
      <c r="A109" s="125" t="s">
        <v>39</v>
      </c>
      <c r="B109" s="125"/>
      <c r="C109" s="125"/>
      <c r="D109" s="125"/>
      <c r="E109" s="27" t="s">
        <v>15</v>
      </c>
      <c r="F109" s="27" t="s">
        <v>16</v>
      </c>
      <c r="G109" s="27" t="s">
        <v>17</v>
      </c>
      <c r="H109" s="27" t="s">
        <v>18</v>
      </c>
      <c r="I109" s="27" t="s">
        <v>19</v>
      </c>
      <c r="J109" s="27" t="s">
        <v>20</v>
      </c>
    </row>
    <row r="110" spans="1:10" ht="15.75" customHeight="1" thickBot="1">
      <c r="A110" s="125"/>
      <c r="B110" s="125"/>
      <c r="C110" s="125"/>
      <c r="D110" s="125"/>
      <c r="E110" s="41">
        <f>G60</f>
        <v>0</v>
      </c>
      <c r="F110" s="41">
        <f>G101+G106</f>
        <v>0</v>
      </c>
      <c r="G110" s="41">
        <f>G75</f>
        <v>0</v>
      </c>
      <c r="H110" s="41">
        <f>H60+H75+H101+H106</f>
        <v>0</v>
      </c>
      <c r="I110" s="41">
        <f>I60+I75+I101+I106</f>
        <v>0</v>
      </c>
      <c r="J110" s="41">
        <f>J60+J75+J101+J106</f>
        <v>0</v>
      </c>
    </row>
    <row r="112" ht="9.75" customHeight="1"/>
    <row r="113" spans="1:5" ht="15" customHeight="1">
      <c r="A113" s="42" t="s">
        <v>30</v>
      </c>
      <c r="C113" s="45"/>
      <c r="D113" s="43"/>
      <c r="E113" s="44"/>
    </row>
    <row r="114" spans="1:5" ht="15.75">
      <c r="A114" s="42" t="s">
        <v>32</v>
      </c>
      <c r="C114" s="45"/>
      <c r="D114" s="43"/>
      <c r="E114" s="44"/>
    </row>
    <row r="115" spans="1:5" ht="30.75" customHeight="1">
      <c r="A115" s="42" t="s">
        <v>31</v>
      </c>
      <c r="C115" s="45"/>
      <c r="D115" s="43"/>
      <c r="E115" s="44"/>
    </row>
  </sheetData>
  <mergeCells count="16">
    <mergeCell ref="A9:J9"/>
    <mergeCell ref="A11:A26"/>
    <mergeCell ref="A64:A74"/>
    <mergeCell ref="A79:A89"/>
    <mergeCell ref="A90:A100"/>
    <mergeCell ref="A60:B60"/>
    <mergeCell ref="A27:A40"/>
    <mergeCell ref="A75:B75"/>
    <mergeCell ref="A41:A46"/>
    <mergeCell ref="A47:A59"/>
    <mergeCell ref="A109:D110"/>
    <mergeCell ref="A106:B106"/>
    <mergeCell ref="A103:J103"/>
    <mergeCell ref="A77:J77"/>
    <mergeCell ref="A62:J62"/>
    <mergeCell ref="A101:B101"/>
  </mergeCells>
  <dataValidations count="1">
    <dataValidation type="list" allowBlank="1" showInputMessage="1" showErrorMessage="1" sqref="E7">
      <formula1>kvartál!$A$1:$A$4</formula1>
    </dataValidation>
  </dataValidations>
  <printOptions horizontalCentered="1"/>
  <pageMargins left="0.31496062992126" right="0.31496062992126" top="0.393700787401575" bottom="0.393700787401575" header="0.31496062992126" footer="0.31496062992126"/>
  <pageSetup cellComments="atEnd" fitToHeight="0" orientation="portrait" paperSize="9" scale="67" r:id="rId1"/>
  <headerFooter>
    <oddHeader>&amp;RPříloha č. 1</oddHeader>
    <oddFooter>&amp;CStránka &amp;P</oddFooter>
  </headerFooter>
  <rowBreaks count="1" manualBreakCount="1">
    <brk id="6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0010261536"/>
    <pageSetUpPr fitToPage="1"/>
  </sheetPr>
  <dimension ref="A1:AH119"/>
  <sheetViews>
    <sheetView workbookViewId="0" topLeftCell="A1">
      <selection pane="topLeft" activeCell="C14" sqref="C14"/>
    </sheetView>
  </sheetViews>
  <sheetFormatPr defaultColWidth="9.140625" defaultRowHeight="15"/>
  <cols>
    <col min="1" max="1" width="11" style="2" customWidth="1"/>
    <col min="2" max="2" width="8.57142857142857" style="2" customWidth="1"/>
    <col min="3" max="5" width="15.2857142857143" style="15" customWidth="1"/>
    <col min="6" max="9" width="16.5714285714286" style="2" customWidth="1"/>
    <col min="10" max="10" width="15.7142857142857" style="2" customWidth="1"/>
    <col min="11" max="11" width="13" style="2" customWidth="1"/>
    <col min="12" max="12" width="11" style="2" customWidth="1"/>
    <col min="13" max="13" width="6.42857142857143" style="2" customWidth="1"/>
    <col min="14" max="16" width="13" style="2" customWidth="1"/>
    <col min="17" max="17" width="6.42857142857143" style="2" customWidth="1"/>
    <col min="18" max="22" width="13" style="2" customWidth="1"/>
    <col min="23" max="23" width="11" style="2" customWidth="1"/>
    <col min="24" max="24" width="6.42857142857143" style="2" customWidth="1"/>
    <col min="25" max="27" width="13" style="2" customWidth="1"/>
    <col min="28" max="28" width="6.42857142857143" style="2" customWidth="1"/>
    <col min="29" max="33" width="13" style="2" customWidth="1"/>
    <col min="34" max="34" width="14.2857142857143" style="2" customWidth="1"/>
    <col min="35" max="35" width="8.42857142857143" style="2" bestFit="1" customWidth="1"/>
    <col min="36" max="38" width="13" style="2" customWidth="1"/>
    <col min="39" max="39" width="6.42857142857143" style="2" customWidth="1"/>
    <col min="40" max="43" width="13" style="2" customWidth="1"/>
    <col min="44" max="44" width="5.85714285714286" style="2" customWidth="1"/>
    <col min="45" max="45" width="5.14285714285714" style="2" customWidth="1"/>
    <col min="46" max="57" width="5.71428571428571" style="2" bestFit="1" customWidth="1"/>
    <col min="58" max="59" width="6" style="2" customWidth="1"/>
    <col min="60" max="60" width="5.85714285714286" style="2" customWidth="1"/>
    <col min="61" max="148" width="5.71428571428571" style="2" bestFit="1" customWidth="1"/>
    <col min="149" max="151" width="6.57142857142857" style="2" bestFit="1" customWidth="1"/>
    <col min="152" max="158" width="5.71428571428571" style="2" bestFit="1" customWidth="1"/>
    <col min="159" max="16384" width="9.14285714285714" style="2"/>
  </cols>
  <sheetData>
    <row r="1" spans="1:4" ht="15">
      <c r="A1" s="12" t="s">
        <v>40</v>
      </c>
      <c r="B1" s="13"/>
      <c r="C1" s="14"/>
      <c r="D1" s="14"/>
    </row>
    <row r="2" spans="1:4" ht="15">
      <c r="A2"/>
      <c r="B2"/>
      <c r="C2"/>
      <c r="D2"/>
    </row>
    <row r="3" spans="1:5" ht="22.5">
      <c r="A3" s="1" t="s">
        <v>38</v>
      </c>
      <c r="C3" s="2"/>
      <c r="D3" s="2"/>
      <c r="E3" s="2"/>
    </row>
    <row r="4" spans="1:5" ht="9.75" customHeight="1">
      <c r="A4" s="3"/>
      <c r="C4" s="2"/>
      <c r="D4" s="2"/>
      <c r="E4" s="2"/>
    </row>
    <row r="5" spans="1:16" ht="21" customHeight="1">
      <c r="A5" s="4" t="s">
        <v>12</v>
      </c>
      <c r="B5" s="37"/>
      <c r="C5" s="38"/>
      <c r="D5" s="38"/>
      <c r="E5" s="38"/>
      <c r="F5" s="38"/>
      <c r="G5" s="38"/>
      <c r="H5" s="38"/>
      <c r="I5" s="38"/>
      <c r="J5" s="39"/>
      <c r="K5"/>
      <c r="L5"/>
      <c r="M5"/>
      <c r="O5" s="23"/>
      <c r="P5" s="23"/>
    </row>
    <row r="6" spans="1:16" ht="21" customHeight="1">
      <c r="A6" s="4"/>
      <c r="B6"/>
      <c r="C6"/>
      <c r="D6"/>
      <c r="E6"/>
      <c r="F6"/>
      <c r="G6"/>
      <c r="H6"/>
      <c r="I6"/>
      <c r="J6"/>
      <c r="K6"/>
      <c r="L6"/>
      <c r="M6"/>
      <c r="O6" s="23"/>
      <c r="P6" s="23"/>
    </row>
    <row r="7" spans="1:16" ht="21" customHeight="1">
      <c r="A7" s="42" t="s">
        <v>13</v>
      </c>
      <c r="B7" s="47"/>
      <c r="C7" s="48"/>
      <c r="D7" s="37"/>
      <c r="E7" s="49"/>
      <c r="F7" s="49"/>
      <c r="G7" s="49"/>
      <c r="H7" s="49"/>
      <c r="I7" s="49"/>
      <c r="J7" s="50"/>
      <c r="K7"/>
      <c r="L7"/>
      <c r="M7"/>
      <c r="O7" s="23"/>
      <c r="P7" s="23"/>
    </row>
    <row r="8" spans="1:16" ht="21" customHeight="1">
      <c r="A8" s="46" t="s">
        <v>43</v>
      </c>
      <c r="B8"/>
      <c r="C8"/>
      <c r="D8"/>
      <c r="E8"/>
      <c r="F8"/>
      <c r="G8"/>
      <c r="H8"/>
      <c r="I8"/>
      <c r="J8"/>
      <c r="K8"/>
      <c r="L8"/>
      <c r="M8"/>
      <c r="O8" s="23"/>
      <c r="P8" s="23"/>
    </row>
    <row r="9" spans="1:16" ht="21" customHeight="1">
      <c r="A9" s="46" t="s">
        <v>41</v>
      </c>
      <c r="B9"/>
      <c r="C9"/>
      <c r="D9"/>
      <c r="E9"/>
      <c r="F9"/>
      <c r="G9"/>
      <c r="H9"/>
      <c r="I9"/>
      <c r="J9"/>
      <c r="K9"/>
      <c r="L9"/>
      <c r="M9"/>
      <c r="O9" s="23"/>
      <c r="P9" s="23"/>
    </row>
    <row r="10" spans="1:16" ht="16.5">
      <c r="A10" s="4"/>
      <c r="B10" s="5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5" ht="16.5">
      <c r="A11" s="4" t="s">
        <v>37</v>
      </c>
      <c r="B11" s="5"/>
      <c r="C11" s="6"/>
      <c r="D11" s="6"/>
      <c r="E11" s="40" t="s">
        <v>49</v>
      </c>
    </row>
    <row r="12" spans="3:5" ht="15.75" thickBot="1">
      <c r="C12" s="2"/>
      <c r="D12" s="2"/>
      <c r="E12" s="2"/>
    </row>
    <row r="13" spans="1:10" ht="17.25" thickBot="1">
      <c r="A13" s="127" t="s">
        <v>33</v>
      </c>
      <c r="B13" s="128"/>
      <c r="C13" s="128"/>
      <c r="D13" s="128"/>
      <c r="E13" s="128"/>
      <c r="F13" s="128"/>
      <c r="G13" s="128"/>
      <c r="H13" s="128"/>
      <c r="I13" s="128"/>
      <c r="J13" s="129"/>
    </row>
    <row r="14" spans="1:10" ht="60" customHeight="1" thickBot="1">
      <c r="A14" s="7" t="s">
        <v>1</v>
      </c>
      <c r="B14" s="7" t="s">
        <v>0</v>
      </c>
      <c r="C14" s="8" t="str">
        <f>IF($E$11="1. Q. 2025","Počet neobs. míst k vázání (zaokr. na 3 des. místa)
LEDEN",IF($E$11="2. Q. 2025","Počet neobs. míst k vázání (zaokr. na 3 des. místa)
DUBEN",IF($E$11="3. Q. 2025","Počet neobs. míst k vázání (zaokr. na 3 des. místa)
ČERVENEC",IF($E$11="4. Q. 2025","Počet neobs. míst k vázání (zaokr. na 3 des. místa)
ŘÍJEN"))))</f>
        <v>Počet neobs. míst k vázání (zaokr. na 3 des. místa)
LEDEN</v>
      </c>
      <c r="D14" s="8" t="str">
        <f>IF($E$11="1. Q. 2025","Počet neobs. míst k vázání (zaokr. na 3 des. místa)
ÚNOR",IF($E$11="2. Q. 2025","Počet neobs. míst k vázání (zaokr. na 3 des. místa)
KVĚTEN",IF($E$11="3. Q. 2025","Počet neobs. míst k vázání (zaokr. na 3 des. místa)
SRPEN",IF($E$11="4. Q. 2025","Počet neobs. míst k vázání (zaokr. na 3 des. místa)
LISTOPAD"))))</f>
        <v>Počet neobs. míst k vázání (zaokr. na 3 des. místa)
ÚNOR</v>
      </c>
      <c r="E14" s="8" t="str">
        <f>IF($E$11="1. Q. 2025","Počet neobs. míst k vázání (zaokr. na 3 des. místa)
BŘEZEN",IF($E$11="2. Q. 2025","Počet neobs. míst k vázání (zaokr. na 3 des. místa)
ČERVEN",IF($E$11="3. Q. 2025","Počet neobs. míst k vázání (zaokr. na 3 des. místa)
ZÁŘÍ",IF($E$11="4. Q. 2025","Počet neobs. míst k vázání (zaokr. na 3 des. místa)
PROSINEC"))))</f>
        <v>Počet neobs. míst k vázání (zaokr. na 3 des. místa)
BŘEZEN</v>
      </c>
      <c r="F14" s="9" t="s">
        <v>6</v>
      </c>
      <c r="G14" s="83" t="s">
        <v>21</v>
      </c>
      <c r="H14" s="83" t="s">
        <v>22</v>
      </c>
      <c r="I14" s="83" t="s">
        <v>23</v>
      </c>
      <c r="J14" s="83" t="s">
        <v>24</v>
      </c>
    </row>
    <row r="15" spans="1:33" ht="15" customHeight="1">
      <c r="A15" s="130" t="s">
        <v>2</v>
      </c>
      <c r="B15" s="19">
        <v>1</v>
      </c>
      <c r="C15" s="28"/>
      <c r="D15" s="29"/>
      <c r="E15" s="29"/>
      <c r="F15" s="73">
        <v>13540</v>
      </c>
      <c r="G15" s="84">
        <f t="shared" si="0" ref="G15:G63">(C15+D15+E15)*F15</f>
        <v>0</v>
      </c>
      <c r="H15" s="93">
        <f>ROUND(G15*0.248,0)</f>
        <v>0</v>
      </c>
      <c r="I15" s="98">
        <f>ROUND(G15*0.09,0)</f>
        <v>0</v>
      </c>
      <c r="J15" s="93">
        <f>ROUND(G15*0.01,0)</f>
        <v>0</v>
      </c>
      <c r="K15" s="22"/>
      <c r="L15" s="116"/>
      <c r="N15" s="52"/>
      <c r="AG15" s="22"/>
    </row>
    <row r="16" spans="1:33" ht="15">
      <c r="A16" s="131"/>
      <c r="B16" s="20">
        <v>2</v>
      </c>
      <c r="C16" s="28"/>
      <c r="D16" s="29"/>
      <c r="E16" s="29"/>
      <c r="F16" s="74">
        <v>14440</v>
      </c>
      <c r="G16" s="85">
        <f t="shared" si="0"/>
        <v>0</v>
      </c>
      <c r="H16" s="61">
        <f t="shared" si="1" ref="H16:H63">ROUND(G16*0.248,0)</f>
        <v>0</v>
      </c>
      <c r="I16" s="99">
        <f t="shared" si="2" ref="I16:I63">ROUND(G16*0.09,0)</f>
        <v>0</v>
      </c>
      <c r="J16" s="61">
        <f t="shared" si="3" ref="J16:J63">ROUND(G16*0.01,0)</f>
        <v>0</v>
      </c>
      <c r="K16" s="22"/>
      <c r="L16" s="116"/>
      <c r="N16" s="52"/>
      <c r="V16" s="22"/>
      <c r="AG16" s="22"/>
    </row>
    <row r="17" spans="1:33" ht="15">
      <c r="A17" s="131"/>
      <c r="B17" s="20">
        <v>3</v>
      </c>
      <c r="C17" s="28"/>
      <c r="D17" s="29"/>
      <c r="E17" s="29"/>
      <c r="F17" s="74">
        <v>15390</v>
      </c>
      <c r="G17" s="85">
        <f t="shared" si="0"/>
        <v>0</v>
      </c>
      <c r="H17" s="61">
        <f t="shared" si="1"/>
        <v>0</v>
      </c>
      <c r="I17" s="99">
        <f t="shared" si="2"/>
        <v>0</v>
      </c>
      <c r="J17" s="61">
        <f t="shared" si="3"/>
        <v>0</v>
      </c>
      <c r="K17" s="22"/>
      <c r="L17" s="116"/>
      <c r="N17" s="52"/>
      <c r="V17" s="22"/>
      <c r="AG17" s="22"/>
    </row>
    <row r="18" spans="1:34" ht="15">
      <c r="A18" s="131"/>
      <c r="B18" s="20">
        <v>4</v>
      </c>
      <c r="C18" s="28"/>
      <c r="D18" s="29"/>
      <c r="E18" s="29"/>
      <c r="F18" s="74">
        <v>16420</v>
      </c>
      <c r="G18" s="85">
        <f t="shared" si="0"/>
        <v>0</v>
      </c>
      <c r="H18" s="61">
        <f t="shared" si="1"/>
        <v>0</v>
      </c>
      <c r="I18" s="99">
        <f t="shared" si="2"/>
        <v>0</v>
      </c>
      <c r="J18" s="61">
        <f t="shared" si="3"/>
        <v>0</v>
      </c>
      <c r="K18" s="22"/>
      <c r="L18" s="116"/>
      <c r="N18" s="52"/>
      <c r="V18" s="22"/>
      <c r="AG18" s="22"/>
      <c r="AH18" s="11"/>
    </row>
    <row r="19" spans="1:33" ht="15">
      <c r="A19" s="131"/>
      <c r="B19" s="20">
        <v>5</v>
      </c>
      <c r="C19" s="28"/>
      <c r="D19" s="29"/>
      <c r="E19" s="29"/>
      <c r="F19" s="74">
        <v>17530</v>
      </c>
      <c r="G19" s="85">
        <f t="shared" si="0"/>
        <v>0</v>
      </c>
      <c r="H19" s="61">
        <f t="shared" si="1"/>
        <v>0</v>
      </c>
      <c r="I19" s="99">
        <f t="shared" si="2"/>
        <v>0</v>
      </c>
      <c r="J19" s="61">
        <f t="shared" si="3"/>
        <v>0</v>
      </c>
      <c r="K19" s="22"/>
      <c r="L19" s="116"/>
      <c r="N19" s="52"/>
      <c r="V19" s="22"/>
      <c r="AG19" s="22"/>
    </row>
    <row r="20" spans="1:33" ht="15">
      <c r="A20" s="131"/>
      <c r="B20" s="20">
        <v>6</v>
      </c>
      <c r="C20" s="28"/>
      <c r="D20" s="29"/>
      <c r="E20" s="29"/>
      <c r="F20" s="74">
        <v>18750</v>
      </c>
      <c r="G20" s="85">
        <f t="shared" si="0"/>
        <v>0</v>
      </c>
      <c r="H20" s="61">
        <f t="shared" si="1"/>
        <v>0</v>
      </c>
      <c r="I20" s="99">
        <f t="shared" si="2"/>
        <v>0</v>
      </c>
      <c r="J20" s="61">
        <f t="shared" si="3"/>
        <v>0</v>
      </c>
      <c r="K20" s="22"/>
      <c r="L20" s="116"/>
      <c r="N20" s="52"/>
      <c r="V20" s="22"/>
      <c r="AG20" s="22"/>
    </row>
    <row r="21" spans="1:33" ht="15">
      <c r="A21" s="131"/>
      <c r="B21" s="20">
        <v>7</v>
      </c>
      <c r="C21" s="28"/>
      <c r="D21" s="29"/>
      <c r="E21" s="29"/>
      <c r="F21" s="74">
        <v>20080</v>
      </c>
      <c r="G21" s="85">
        <f t="shared" si="0"/>
        <v>0</v>
      </c>
      <c r="H21" s="61">
        <f t="shared" si="1"/>
        <v>0</v>
      </c>
      <c r="I21" s="99">
        <f t="shared" si="2"/>
        <v>0</v>
      </c>
      <c r="J21" s="61">
        <f t="shared" si="3"/>
        <v>0</v>
      </c>
      <c r="K21" s="22"/>
      <c r="L21" s="116"/>
      <c r="N21" s="52"/>
      <c r="V21" s="22"/>
      <c r="AG21" s="22"/>
    </row>
    <row r="22" spans="1:33" ht="15">
      <c r="A22" s="131"/>
      <c r="B22" s="20">
        <v>8</v>
      </c>
      <c r="C22" s="28"/>
      <c r="D22" s="29"/>
      <c r="E22" s="29"/>
      <c r="F22" s="74">
        <v>21530</v>
      </c>
      <c r="G22" s="85">
        <f t="shared" si="0"/>
        <v>0</v>
      </c>
      <c r="H22" s="61">
        <f t="shared" si="1"/>
        <v>0</v>
      </c>
      <c r="I22" s="99">
        <f t="shared" si="2"/>
        <v>0</v>
      </c>
      <c r="J22" s="61">
        <f t="shared" si="3"/>
        <v>0</v>
      </c>
      <c r="K22" s="22"/>
      <c r="L22" s="116"/>
      <c r="N22" s="52"/>
      <c r="V22" s="22"/>
      <c r="AG22" s="22"/>
    </row>
    <row r="23" spans="1:33" ht="15">
      <c r="A23" s="131"/>
      <c r="B23" s="20">
        <v>9</v>
      </c>
      <c r="C23" s="28"/>
      <c r="D23" s="29"/>
      <c r="E23" s="29"/>
      <c r="F23" s="74">
        <v>23110</v>
      </c>
      <c r="G23" s="85">
        <f t="shared" si="0"/>
        <v>0</v>
      </c>
      <c r="H23" s="61">
        <f t="shared" si="1"/>
        <v>0</v>
      </c>
      <c r="I23" s="99">
        <f t="shared" si="2"/>
        <v>0</v>
      </c>
      <c r="J23" s="61">
        <f t="shared" si="3"/>
        <v>0</v>
      </c>
      <c r="K23" s="22"/>
      <c r="L23" s="116"/>
      <c r="N23" s="52"/>
      <c r="V23" s="22"/>
      <c r="AG23" s="22"/>
    </row>
    <row r="24" spans="1:33" ht="15">
      <c r="A24" s="131"/>
      <c r="B24" s="20">
        <v>10</v>
      </c>
      <c r="C24" s="28"/>
      <c r="D24" s="29"/>
      <c r="E24" s="29"/>
      <c r="F24" s="74">
        <v>24790</v>
      </c>
      <c r="G24" s="85">
        <f t="shared" si="0"/>
        <v>0</v>
      </c>
      <c r="H24" s="61">
        <f t="shared" si="1"/>
        <v>0</v>
      </c>
      <c r="I24" s="99">
        <f t="shared" si="2"/>
        <v>0</v>
      </c>
      <c r="J24" s="61">
        <f t="shared" si="3"/>
        <v>0</v>
      </c>
      <c r="K24" s="22"/>
      <c r="L24" s="116"/>
      <c r="N24" s="52"/>
      <c r="V24" s="22"/>
      <c r="AG24" s="22"/>
    </row>
    <row r="25" spans="1:33" ht="15">
      <c r="A25" s="131"/>
      <c r="B25" s="20">
        <v>11</v>
      </c>
      <c r="C25" s="28"/>
      <c r="D25" s="29"/>
      <c r="E25" s="29"/>
      <c r="F25" s="74">
        <v>26680</v>
      </c>
      <c r="G25" s="85">
        <f t="shared" si="0"/>
        <v>0</v>
      </c>
      <c r="H25" s="61">
        <f t="shared" si="1"/>
        <v>0</v>
      </c>
      <c r="I25" s="99">
        <f t="shared" si="2"/>
        <v>0</v>
      </c>
      <c r="J25" s="61">
        <f t="shared" si="3"/>
        <v>0</v>
      </c>
      <c r="K25" s="22"/>
      <c r="L25" s="116"/>
      <c r="N25" s="52"/>
      <c r="V25" s="22"/>
      <c r="AG25" s="22"/>
    </row>
    <row r="26" spans="1:33" ht="15">
      <c r="A26" s="131"/>
      <c r="B26" s="20">
        <v>12</v>
      </c>
      <c r="C26" s="28"/>
      <c r="D26" s="29"/>
      <c r="E26" s="29"/>
      <c r="F26" s="74">
        <v>28650</v>
      </c>
      <c r="G26" s="85">
        <f t="shared" si="0"/>
        <v>0</v>
      </c>
      <c r="H26" s="61">
        <f>ROUND(G26*0.248,0)</f>
        <v>0</v>
      </c>
      <c r="I26" s="99">
        <f t="shared" si="2"/>
        <v>0</v>
      </c>
      <c r="J26" s="61">
        <f t="shared" si="3"/>
        <v>0</v>
      </c>
      <c r="K26" s="22"/>
      <c r="L26" s="116"/>
      <c r="N26" s="52"/>
      <c r="V26" s="22"/>
      <c r="AG26" s="22"/>
    </row>
    <row r="27" spans="1:33" ht="15">
      <c r="A27" s="131"/>
      <c r="B27" s="20">
        <v>13</v>
      </c>
      <c r="C27" s="28"/>
      <c r="D27" s="29"/>
      <c r="E27" s="29"/>
      <c r="F27" s="74">
        <v>30810</v>
      </c>
      <c r="G27" s="85">
        <f t="shared" si="0"/>
        <v>0</v>
      </c>
      <c r="H27" s="61">
        <f t="shared" si="1"/>
        <v>0</v>
      </c>
      <c r="I27" s="99">
        <f t="shared" si="2"/>
        <v>0</v>
      </c>
      <c r="J27" s="61">
        <f t="shared" si="3"/>
        <v>0</v>
      </c>
      <c r="K27" s="22"/>
      <c r="L27" s="116"/>
      <c r="N27" s="52"/>
      <c r="V27" s="22"/>
      <c r="AG27" s="22"/>
    </row>
    <row r="28" spans="1:33" ht="15">
      <c r="A28" s="131"/>
      <c r="B28" s="20">
        <v>14</v>
      </c>
      <c r="C28" s="28"/>
      <c r="D28" s="29"/>
      <c r="E28" s="29"/>
      <c r="F28" s="74">
        <v>33170</v>
      </c>
      <c r="G28" s="85">
        <f t="shared" si="0"/>
        <v>0</v>
      </c>
      <c r="H28" s="61">
        <f t="shared" si="1"/>
        <v>0</v>
      </c>
      <c r="I28" s="99">
        <f t="shared" si="2"/>
        <v>0</v>
      </c>
      <c r="J28" s="61">
        <f t="shared" si="3"/>
        <v>0</v>
      </c>
      <c r="K28" s="22"/>
      <c r="L28" s="116"/>
      <c r="N28" s="52"/>
      <c r="V28" s="22"/>
      <c r="AG28" s="22"/>
    </row>
    <row r="29" spans="1:33" ht="15">
      <c r="A29" s="131"/>
      <c r="B29" s="20">
        <v>15</v>
      </c>
      <c r="C29" s="28"/>
      <c r="D29" s="29"/>
      <c r="E29" s="29"/>
      <c r="F29" s="74">
        <v>35740</v>
      </c>
      <c r="G29" s="85">
        <f t="shared" si="0"/>
        <v>0</v>
      </c>
      <c r="H29" s="61">
        <f t="shared" si="1"/>
        <v>0</v>
      </c>
      <c r="I29" s="99">
        <f t="shared" si="2"/>
        <v>0</v>
      </c>
      <c r="J29" s="61">
        <f t="shared" si="3"/>
        <v>0</v>
      </c>
      <c r="K29" s="22"/>
      <c r="L29" s="116"/>
      <c r="N29" s="52"/>
      <c r="V29" s="22"/>
      <c r="AG29" s="22"/>
    </row>
    <row r="30" spans="1:33" ht="15.75" thickBot="1">
      <c r="A30" s="132"/>
      <c r="B30" s="21">
        <v>16</v>
      </c>
      <c r="C30" s="30"/>
      <c r="D30" s="31"/>
      <c r="E30" s="31"/>
      <c r="F30" s="75">
        <v>38530</v>
      </c>
      <c r="G30" s="88">
        <f t="shared" si="0"/>
        <v>0</v>
      </c>
      <c r="H30" s="62">
        <f t="shared" si="1"/>
        <v>0</v>
      </c>
      <c r="I30" s="102">
        <f t="shared" si="2"/>
        <v>0</v>
      </c>
      <c r="J30" s="62">
        <f t="shared" si="3"/>
        <v>0</v>
      </c>
      <c r="K30" s="22"/>
      <c r="L30" s="116"/>
      <c r="N30" s="52"/>
      <c r="V30" s="22"/>
      <c r="AG30" s="22"/>
    </row>
    <row r="31" spans="1:33" ht="15">
      <c r="A31" s="130" t="s">
        <v>3</v>
      </c>
      <c r="B31" s="19">
        <v>2</v>
      </c>
      <c r="C31" s="32"/>
      <c r="D31" s="32"/>
      <c r="E31" s="32"/>
      <c r="F31" s="76">
        <v>16870</v>
      </c>
      <c r="G31" s="84">
        <f t="shared" si="0"/>
        <v>0</v>
      </c>
      <c r="H31" s="93">
        <f t="shared" si="1"/>
        <v>0</v>
      </c>
      <c r="I31" s="98">
        <f t="shared" si="2"/>
        <v>0</v>
      </c>
      <c r="J31" s="93">
        <f t="shared" si="3"/>
        <v>0</v>
      </c>
      <c r="K31" s="22"/>
      <c r="L31" s="116"/>
      <c r="O31" s="53"/>
      <c r="V31" s="22"/>
      <c r="AG31" s="22"/>
    </row>
    <row r="32" spans="1:33" ht="15">
      <c r="A32" s="131"/>
      <c r="B32" s="20">
        <v>3</v>
      </c>
      <c r="C32" s="33"/>
      <c r="D32" s="29"/>
      <c r="E32" s="29"/>
      <c r="F32" s="77">
        <v>17980</v>
      </c>
      <c r="G32" s="85">
        <f t="shared" si="0"/>
        <v>0</v>
      </c>
      <c r="H32" s="61">
        <f t="shared" si="1"/>
        <v>0</v>
      </c>
      <c r="I32" s="99">
        <f t="shared" si="2"/>
        <v>0</v>
      </c>
      <c r="J32" s="61">
        <f t="shared" si="3"/>
        <v>0</v>
      </c>
      <c r="K32" s="22"/>
      <c r="L32" s="116"/>
      <c r="O32" s="53"/>
      <c r="AG32" s="22"/>
    </row>
    <row r="33" spans="1:33" ht="15">
      <c r="A33" s="131"/>
      <c r="B33" s="20">
        <v>4</v>
      </c>
      <c r="C33" s="33"/>
      <c r="D33" s="29"/>
      <c r="E33" s="29"/>
      <c r="F33" s="77">
        <v>19170</v>
      </c>
      <c r="G33" s="85">
        <f t="shared" si="0"/>
        <v>0</v>
      </c>
      <c r="H33" s="61">
        <f t="shared" si="1"/>
        <v>0</v>
      </c>
      <c r="I33" s="99">
        <f t="shared" si="2"/>
        <v>0</v>
      </c>
      <c r="J33" s="61">
        <f t="shared" si="3"/>
        <v>0</v>
      </c>
      <c r="K33" s="22"/>
      <c r="L33" s="116"/>
      <c r="O33" s="53"/>
      <c r="V33" s="22"/>
      <c r="AG33" s="22"/>
    </row>
    <row r="34" spans="1:33" ht="15">
      <c r="A34" s="131"/>
      <c r="B34" s="20">
        <v>5</v>
      </c>
      <c r="C34" s="33"/>
      <c r="D34" s="29"/>
      <c r="E34" s="29"/>
      <c r="F34" s="77">
        <v>20490</v>
      </c>
      <c r="G34" s="85">
        <f t="shared" si="0"/>
        <v>0</v>
      </c>
      <c r="H34" s="61">
        <f t="shared" si="1"/>
        <v>0</v>
      </c>
      <c r="I34" s="99">
        <f t="shared" si="2"/>
        <v>0</v>
      </c>
      <c r="J34" s="61">
        <f t="shared" si="3"/>
        <v>0</v>
      </c>
      <c r="K34" s="22"/>
      <c r="L34" s="116"/>
      <c r="O34" s="53"/>
      <c r="T34" s="6"/>
      <c r="U34" s="6"/>
      <c r="V34" s="22"/>
      <c r="AG34" s="22"/>
    </row>
    <row r="35" spans="1:33" ht="15" customHeight="1">
      <c r="A35" s="131"/>
      <c r="B35" s="20">
        <v>6</v>
      </c>
      <c r="C35" s="33"/>
      <c r="D35" s="29"/>
      <c r="E35" s="29"/>
      <c r="F35" s="77">
        <v>21870</v>
      </c>
      <c r="G35" s="85">
        <f t="shared" si="0"/>
        <v>0</v>
      </c>
      <c r="H35" s="61">
        <f t="shared" si="1"/>
        <v>0</v>
      </c>
      <c r="I35" s="99">
        <f t="shared" si="2"/>
        <v>0</v>
      </c>
      <c r="J35" s="61">
        <f t="shared" si="3"/>
        <v>0</v>
      </c>
      <c r="K35" s="22"/>
      <c r="L35" s="116"/>
      <c r="O35" s="53"/>
      <c r="V35" s="22"/>
      <c r="AG35" s="22"/>
    </row>
    <row r="36" spans="1:33" ht="15">
      <c r="A36" s="131"/>
      <c r="B36" s="20">
        <v>7</v>
      </c>
      <c r="C36" s="33"/>
      <c r="D36" s="29"/>
      <c r="E36" s="29"/>
      <c r="F36" s="77">
        <v>23400</v>
      </c>
      <c r="G36" s="85">
        <f t="shared" si="0"/>
        <v>0</v>
      </c>
      <c r="H36" s="61">
        <f t="shared" si="1"/>
        <v>0</v>
      </c>
      <c r="I36" s="99">
        <f t="shared" si="2"/>
        <v>0</v>
      </c>
      <c r="J36" s="61">
        <f t="shared" si="3"/>
        <v>0</v>
      </c>
      <c r="K36" s="22"/>
      <c r="L36" s="116"/>
      <c r="O36" s="53"/>
      <c r="P36" s="15"/>
      <c r="Q36" s="15"/>
      <c r="R36" s="15"/>
      <c r="S36" s="15"/>
      <c r="T36" s="15"/>
      <c r="V36" s="22"/>
      <c r="AG36" s="22"/>
    </row>
    <row r="37" spans="1:33" ht="15">
      <c r="A37" s="131"/>
      <c r="B37" s="20">
        <v>8</v>
      </c>
      <c r="C37" s="33"/>
      <c r="D37" s="29"/>
      <c r="E37" s="29"/>
      <c r="F37" s="77">
        <v>25760</v>
      </c>
      <c r="G37" s="85">
        <f t="shared" si="0"/>
        <v>0</v>
      </c>
      <c r="H37" s="61">
        <f t="shared" si="1"/>
        <v>0</v>
      </c>
      <c r="I37" s="99">
        <f t="shared" si="2"/>
        <v>0</v>
      </c>
      <c r="J37" s="61">
        <f t="shared" si="3"/>
        <v>0</v>
      </c>
      <c r="K37" s="22"/>
      <c r="L37" s="116"/>
      <c r="O37" s="53"/>
      <c r="P37" s="15"/>
      <c r="Q37" s="15"/>
      <c r="R37" s="15"/>
      <c r="S37" s="15"/>
      <c r="T37" s="15"/>
      <c r="V37" s="22"/>
      <c r="AG37" s="22"/>
    </row>
    <row r="38" spans="1:33" ht="15">
      <c r="A38" s="131"/>
      <c r="B38" s="20">
        <v>9</v>
      </c>
      <c r="C38" s="33"/>
      <c r="D38" s="29"/>
      <c r="E38" s="29"/>
      <c r="F38" s="77">
        <v>27690</v>
      </c>
      <c r="G38" s="85">
        <f t="shared" si="0"/>
        <v>0</v>
      </c>
      <c r="H38" s="61">
        <f t="shared" si="1"/>
        <v>0</v>
      </c>
      <c r="I38" s="99">
        <f t="shared" si="2"/>
        <v>0</v>
      </c>
      <c r="J38" s="61">
        <f t="shared" si="3"/>
        <v>0</v>
      </c>
      <c r="K38" s="22"/>
      <c r="L38" s="116"/>
      <c r="O38" s="53"/>
      <c r="P38" s="15"/>
      <c r="Q38" s="15"/>
      <c r="R38" s="15"/>
      <c r="S38" s="15"/>
      <c r="T38" s="15"/>
      <c r="V38" s="22"/>
      <c r="AE38" s="6"/>
      <c r="AF38" s="6"/>
      <c r="AG38" s="22"/>
    </row>
    <row r="39" spans="1:33" ht="15">
      <c r="A39" s="131"/>
      <c r="B39" s="20">
        <v>10</v>
      </c>
      <c r="C39" s="33"/>
      <c r="D39" s="29"/>
      <c r="E39" s="29"/>
      <c r="F39" s="77">
        <v>29740</v>
      </c>
      <c r="G39" s="85">
        <f t="shared" si="0"/>
        <v>0</v>
      </c>
      <c r="H39" s="61">
        <f t="shared" si="1"/>
        <v>0</v>
      </c>
      <c r="I39" s="99">
        <f t="shared" si="2"/>
        <v>0</v>
      </c>
      <c r="J39" s="61">
        <f t="shared" si="3"/>
        <v>0</v>
      </c>
      <c r="K39" s="22"/>
      <c r="L39" s="116"/>
      <c r="O39" s="53"/>
      <c r="P39" s="15"/>
      <c r="Q39" s="15"/>
      <c r="R39" s="15"/>
      <c r="S39" s="15"/>
      <c r="T39" s="15"/>
      <c r="V39" s="22"/>
      <c r="AG39" s="22"/>
    </row>
    <row r="40" spans="1:33" ht="15">
      <c r="A40" s="131"/>
      <c r="B40" s="20">
        <v>11</v>
      </c>
      <c r="C40" s="33"/>
      <c r="D40" s="29"/>
      <c r="E40" s="29"/>
      <c r="F40" s="77">
        <v>32060</v>
      </c>
      <c r="G40" s="85">
        <f t="shared" si="0"/>
        <v>0</v>
      </c>
      <c r="H40" s="61">
        <f t="shared" si="1"/>
        <v>0</v>
      </c>
      <c r="I40" s="99">
        <f t="shared" si="2"/>
        <v>0</v>
      </c>
      <c r="J40" s="61">
        <f t="shared" si="3"/>
        <v>0</v>
      </c>
      <c r="K40" s="22"/>
      <c r="L40" s="116"/>
      <c r="O40" s="53"/>
      <c r="P40" s="15"/>
      <c r="Q40" s="15"/>
      <c r="R40" s="15"/>
      <c r="S40" s="15"/>
      <c r="T40" s="15"/>
      <c r="V40" s="22"/>
      <c r="AG40" s="22"/>
    </row>
    <row r="41" spans="1:33" ht="15">
      <c r="A41" s="131"/>
      <c r="B41" s="20">
        <v>12</v>
      </c>
      <c r="C41" s="33"/>
      <c r="D41" s="29"/>
      <c r="E41" s="29"/>
      <c r="F41" s="77">
        <v>34460</v>
      </c>
      <c r="G41" s="85">
        <f t="shared" si="0"/>
        <v>0</v>
      </c>
      <c r="H41" s="61">
        <f t="shared" si="1"/>
        <v>0</v>
      </c>
      <c r="I41" s="99">
        <f>ROUND(G41*0.09,0)</f>
        <v>0</v>
      </c>
      <c r="J41" s="61">
        <f t="shared" si="3"/>
        <v>0</v>
      </c>
      <c r="K41" s="22"/>
      <c r="L41" s="116"/>
      <c r="O41" s="53"/>
      <c r="P41" s="15"/>
      <c r="Q41" s="15"/>
      <c r="R41" s="15"/>
      <c r="S41" s="15"/>
      <c r="T41" s="15"/>
      <c r="V41" s="22"/>
      <c r="AG41" s="22"/>
    </row>
    <row r="42" spans="1:33" ht="15">
      <c r="A42" s="131"/>
      <c r="B42" s="20">
        <v>13</v>
      </c>
      <c r="C42" s="33"/>
      <c r="D42" s="29"/>
      <c r="E42" s="29"/>
      <c r="F42" s="77">
        <v>37080</v>
      </c>
      <c r="G42" s="85">
        <f t="shared" si="0"/>
        <v>0</v>
      </c>
      <c r="H42" s="61">
        <f t="shared" si="1"/>
        <v>0</v>
      </c>
      <c r="I42" s="99">
        <f t="shared" si="2"/>
        <v>0</v>
      </c>
      <c r="J42" s="61">
        <f t="shared" si="3"/>
        <v>0</v>
      </c>
      <c r="K42" s="22"/>
      <c r="L42" s="116"/>
      <c r="O42" s="53"/>
      <c r="P42" s="15"/>
      <c r="Q42" s="15"/>
      <c r="R42" s="15"/>
      <c r="S42" s="15"/>
      <c r="T42" s="15"/>
      <c r="V42" s="22"/>
      <c r="AG42" s="22"/>
    </row>
    <row r="43" spans="1:33" ht="15">
      <c r="A43" s="131"/>
      <c r="B43" s="20">
        <v>14</v>
      </c>
      <c r="C43" s="33"/>
      <c r="D43" s="29"/>
      <c r="E43" s="29"/>
      <c r="F43" s="77">
        <v>39990</v>
      </c>
      <c r="G43" s="85">
        <f t="shared" si="0"/>
        <v>0</v>
      </c>
      <c r="H43" s="61">
        <f t="shared" si="1"/>
        <v>0</v>
      </c>
      <c r="I43" s="99">
        <f t="shared" si="2"/>
        <v>0</v>
      </c>
      <c r="J43" s="61">
        <f t="shared" si="3"/>
        <v>0</v>
      </c>
      <c r="K43" s="22"/>
      <c r="L43" s="116"/>
      <c r="O43" s="53"/>
      <c r="P43" s="15"/>
      <c r="Q43" s="15"/>
      <c r="R43" s="15"/>
      <c r="S43" s="15"/>
      <c r="T43" s="15"/>
      <c r="V43" s="22"/>
      <c r="AG43" s="22"/>
    </row>
    <row r="44" spans="1:33" ht="15.75" thickBot="1">
      <c r="A44" s="132"/>
      <c r="B44" s="21">
        <v>15</v>
      </c>
      <c r="C44" s="34"/>
      <c r="D44" s="31"/>
      <c r="E44" s="31"/>
      <c r="F44" s="78">
        <v>43130</v>
      </c>
      <c r="G44" s="86">
        <f t="shared" si="0"/>
        <v>0</v>
      </c>
      <c r="H44" s="63">
        <f t="shared" si="1"/>
        <v>0</v>
      </c>
      <c r="I44" s="100">
        <f t="shared" si="2"/>
        <v>0</v>
      </c>
      <c r="J44" s="63">
        <f t="shared" si="3"/>
        <v>0</v>
      </c>
      <c r="K44" s="22"/>
      <c r="L44" s="116"/>
      <c r="O44" s="53"/>
      <c r="P44" s="15"/>
      <c r="Q44" s="15"/>
      <c r="R44" s="15"/>
      <c r="S44" s="15"/>
      <c r="T44" s="15"/>
      <c r="V44" s="22"/>
      <c r="AG44" s="22"/>
    </row>
    <row r="45" spans="1:33" ht="15">
      <c r="A45" s="130" t="s">
        <v>4</v>
      </c>
      <c r="B45" s="19">
        <v>11</v>
      </c>
      <c r="C45" s="32"/>
      <c r="D45" s="32"/>
      <c r="E45" s="32"/>
      <c r="F45" s="118">
        <v>40380</v>
      </c>
      <c r="G45" s="84">
        <f t="shared" si="0"/>
        <v>0</v>
      </c>
      <c r="H45" s="93">
        <f t="shared" si="1"/>
        <v>0</v>
      </c>
      <c r="I45" s="98">
        <f t="shared" si="2"/>
        <v>0</v>
      </c>
      <c r="J45" s="93">
        <f t="shared" si="3"/>
        <v>0</v>
      </c>
      <c r="K45" s="22"/>
      <c r="L45" s="116"/>
      <c r="O45" s="54"/>
      <c r="T45" s="15"/>
      <c r="V45" s="22"/>
      <c r="AG45" s="22"/>
    </row>
    <row r="46" spans="1:33" ht="15">
      <c r="A46" s="131"/>
      <c r="B46" s="20">
        <v>12</v>
      </c>
      <c r="C46" s="33"/>
      <c r="D46" s="33"/>
      <c r="E46" s="33"/>
      <c r="F46" s="74">
        <v>42780</v>
      </c>
      <c r="G46" s="85">
        <f t="shared" si="0"/>
        <v>0</v>
      </c>
      <c r="H46" s="61">
        <f t="shared" si="1"/>
        <v>0</v>
      </c>
      <c r="I46" s="99">
        <f t="shared" si="2"/>
        <v>0</v>
      </c>
      <c r="J46" s="61">
        <f t="shared" si="3"/>
        <v>0</v>
      </c>
      <c r="K46" s="22"/>
      <c r="L46" s="116"/>
      <c r="O46" s="53"/>
      <c r="S46" s="15"/>
      <c r="T46" s="15"/>
      <c r="V46" s="22"/>
      <c r="AG46" s="22"/>
    </row>
    <row r="47" spans="1:33" ht="15">
      <c r="A47" s="131"/>
      <c r="B47" s="20">
        <v>13</v>
      </c>
      <c r="C47" s="33"/>
      <c r="D47" s="33"/>
      <c r="E47" s="33"/>
      <c r="F47" s="74">
        <v>47930</v>
      </c>
      <c r="G47" s="85">
        <f t="shared" si="0"/>
        <v>0</v>
      </c>
      <c r="H47" s="61">
        <f t="shared" si="1"/>
        <v>0</v>
      </c>
      <c r="I47" s="99">
        <f t="shared" si="2"/>
        <v>0</v>
      </c>
      <c r="J47" s="61">
        <f t="shared" si="3"/>
        <v>0</v>
      </c>
      <c r="K47" s="22"/>
      <c r="L47" s="116"/>
      <c r="O47" s="53"/>
      <c r="R47" s="15"/>
      <c r="S47" s="15"/>
      <c r="T47" s="15"/>
      <c r="V47" s="22"/>
      <c r="AG47" s="22"/>
    </row>
    <row r="48" spans="1:33" ht="15">
      <c r="A48" s="131"/>
      <c r="B48" s="20">
        <v>14</v>
      </c>
      <c r="C48" s="33"/>
      <c r="D48" s="33"/>
      <c r="E48" s="33"/>
      <c r="F48" s="74">
        <v>50980</v>
      </c>
      <c r="G48" s="85">
        <f t="shared" si="0"/>
        <v>0</v>
      </c>
      <c r="H48" s="61">
        <f t="shared" si="1"/>
        <v>0</v>
      </c>
      <c r="I48" s="99">
        <f t="shared" si="2"/>
        <v>0</v>
      </c>
      <c r="J48" s="61">
        <f t="shared" si="3"/>
        <v>0</v>
      </c>
      <c r="K48" s="22"/>
      <c r="L48" s="116"/>
      <c r="O48" s="53"/>
      <c r="Q48" s="15"/>
      <c r="R48" s="15"/>
      <c r="S48" s="15"/>
      <c r="T48" s="15"/>
      <c r="V48" s="22"/>
      <c r="AG48" s="22"/>
    </row>
    <row r="49" spans="1:33" ht="15">
      <c r="A49" s="131"/>
      <c r="B49" s="20">
        <v>15</v>
      </c>
      <c r="C49" s="33"/>
      <c r="D49" s="33"/>
      <c r="E49" s="33"/>
      <c r="F49" s="74">
        <v>53950</v>
      </c>
      <c r="G49" s="85">
        <f t="shared" si="0"/>
        <v>0</v>
      </c>
      <c r="H49" s="61">
        <f t="shared" si="1"/>
        <v>0</v>
      </c>
      <c r="I49" s="99">
        <f t="shared" si="2"/>
        <v>0</v>
      </c>
      <c r="J49" s="61">
        <f t="shared" si="3"/>
        <v>0</v>
      </c>
      <c r="K49" s="22"/>
      <c r="L49" s="116"/>
      <c r="O49" s="53"/>
      <c r="P49" s="15"/>
      <c r="Q49" s="15"/>
      <c r="R49" s="15"/>
      <c r="S49" s="15"/>
      <c r="T49" s="15"/>
      <c r="V49" s="22"/>
      <c r="AG49" s="22"/>
    </row>
    <row r="50" spans="1:33" s="6" customFormat="1" ht="15.75" thickBot="1">
      <c r="A50" s="132"/>
      <c r="B50" s="21">
        <v>16</v>
      </c>
      <c r="C50" s="33"/>
      <c r="D50" s="33"/>
      <c r="E50" s="33"/>
      <c r="F50" s="75">
        <v>57190</v>
      </c>
      <c r="G50" s="89">
        <f t="shared" si="0"/>
        <v>0</v>
      </c>
      <c r="H50" s="95">
        <f t="shared" si="1"/>
        <v>0</v>
      </c>
      <c r="I50" s="103">
        <f t="shared" si="2"/>
        <v>0</v>
      </c>
      <c r="J50" s="63">
        <f t="shared" si="3"/>
        <v>0</v>
      </c>
      <c r="K50" s="66"/>
      <c r="L50" s="116"/>
      <c r="O50" s="55"/>
      <c r="V50" s="66"/>
      <c r="AG50" s="66"/>
    </row>
    <row r="51" spans="1:33" s="6" customFormat="1" ht="15.75" customHeight="1">
      <c r="A51" s="130" t="s">
        <v>5</v>
      </c>
      <c r="B51" s="19">
        <v>4</v>
      </c>
      <c r="C51" s="65"/>
      <c r="D51" s="65"/>
      <c r="E51" s="65"/>
      <c r="F51" s="76">
        <v>16630</v>
      </c>
      <c r="G51" s="90">
        <f t="shared" si="0"/>
        <v>0</v>
      </c>
      <c r="H51" s="96">
        <f t="shared" si="1"/>
        <v>0</v>
      </c>
      <c r="I51" s="104">
        <f t="shared" si="2"/>
        <v>0</v>
      </c>
      <c r="J51" s="94">
        <f t="shared" si="3"/>
        <v>0</v>
      </c>
      <c r="K51" s="66"/>
      <c r="L51" s="116"/>
      <c r="N51" s="52"/>
      <c r="AG51" s="66"/>
    </row>
    <row r="52" spans="1:33" s="6" customFormat="1" ht="15">
      <c r="A52" s="131"/>
      <c r="B52" s="20">
        <v>5</v>
      </c>
      <c r="C52" s="58"/>
      <c r="D52" s="58"/>
      <c r="E52" s="58"/>
      <c r="F52" s="79">
        <v>18050</v>
      </c>
      <c r="G52" s="91">
        <f t="shared" si="0"/>
        <v>0</v>
      </c>
      <c r="H52" s="68">
        <f t="shared" si="1"/>
        <v>0</v>
      </c>
      <c r="I52" s="105">
        <f t="shared" si="2"/>
        <v>0</v>
      </c>
      <c r="J52" s="61">
        <f t="shared" si="3"/>
        <v>0</v>
      </c>
      <c r="K52" s="66"/>
      <c r="L52" s="116"/>
      <c r="N52" s="52"/>
      <c r="AG52" s="66"/>
    </row>
    <row r="53" spans="1:33" s="6" customFormat="1" ht="15">
      <c r="A53" s="131"/>
      <c r="B53" s="20">
        <v>6</v>
      </c>
      <c r="C53" s="58"/>
      <c r="D53" s="58"/>
      <c r="E53" s="58"/>
      <c r="F53" s="79">
        <v>19510</v>
      </c>
      <c r="G53" s="91">
        <f t="shared" si="0"/>
        <v>0</v>
      </c>
      <c r="H53" s="68">
        <f t="shared" si="1"/>
        <v>0</v>
      </c>
      <c r="I53" s="105">
        <f t="shared" si="2"/>
        <v>0</v>
      </c>
      <c r="J53" s="61">
        <f t="shared" si="3"/>
        <v>0</v>
      </c>
      <c r="K53" s="66"/>
      <c r="L53" s="116"/>
      <c r="N53" s="52"/>
      <c r="AG53" s="66"/>
    </row>
    <row r="54" spans="1:33" s="6" customFormat="1" ht="15">
      <c r="A54" s="131"/>
      <c r="B54" s="20">
        <v>7</v>
      </c>
      <c r="C54" s="58"/>
      <c r="D54" s="58"/>
      <c r="E54" s="58"/>
      <c r="F54" s="79">
        <v>21140</v>
      </c>
      <c r="G54" s="91">
        <f t="shared" si="0"/>
        <v>0</v>
      </c>
      <c r="H54" s="68">
        <f t="shared" si="1"/>
        <v>0</v>
      </c>
      <c r="I54" s="105">
        <f t="shared" si="2"/>
        <v>0</v>
      </c>
      <c r="J54" s="61">
        <f t="shared" si="3"/>
        <v>0</v>
      </c>
      <c r="K54" s="66"/>
      <c r="L54" s="116"/>
      <c r="N54" s="52"/>
      <c r="AG54" s="66"/>
    </row>
    <row r="55" spans="1:33" s="6" customFormat="1" ht="15">
      <c r="A55" s="131"/>
      <c r="B55" s="20">
        <v>8</v>
      </c>
      <c r="C55" s="58"/>
      <c r="D55" s="58"/>
      <c r="E55" s="58"/>
      <c r="F55" s="79">
        <v>26800</v>
      </c>
      <c r="G55" s="91">
        <f t="shared" si="0"/>
        <v>0</v>
      </c>
      <c r="H55" s="68">
        <f t="shared" si="1"/>
        <v>0</v>
      </c>
      <c r="I55" s="105">
        <f t="shared" si="2"/>
        <v>0</v>
      </c>
      <c r="J55" s="61">
        <f t="shared" si="3"/>
        <v>0</v>
      </c>
      <c r="K55" s="66"/>
      <c r="L55" s="116"/>
      <c r="N55" s="52"/>
      <c r="AG55" s="66"/>
    </row>
    <row r="56" spans="1:33" s="6" customFormat="1" ht="15">
      <c r="A56" s="131"/>
      <c r="B56" s="20">
        <v>9</v>
      </c>
      <c r="C56" s="58"/>
      <c r="D56" s="58"/>
      <c r="E56" s="58"/>
      <c r="F56" s="79">
        <v>33490</v>
      </c>
      <c r="G56" s="91">
        <f t="shared" si="0"/>
        <v>0</v>
      </c>
      <c r="H56" s="68">
        <f t="shared" si="1"/>
        <v>0</v>
      </c>
      <c r="I56" s="105">
        <f t="shared" si="2"/>
        <v>0</v>
      </c>
      <c r="J56" s="61">
        <f t="shared" si="3"/>
        <v>0</v>
      </c>
      <c r="K56" s="66"/>
      <c r="L56" s="116"/>
      <c r="N56" s="52"/>
      <c r="AG56" s="66"/>
    </row>
    <row r="57" spans="1:33" s="6" customFormat="1" ht="15">
      <c r="A57" s="131"/>
      <c r="B57" s="20">
        <v>10</v>
      </c>
      <c r="C57" s="58"/>
      <c r="D57" s="58"/>
      <c r="E57" s="58"/>
      <c r="F57" s="79">
        <v>33760</v>
      </c>
      <c r="G57" s="91">
        <f t="shared" si="0"/>
        <v>0</v>
      </c>
      <c r="H57" s="68">
        <f t="shared" si="1"/>
        <v>0</v>
      </c>
      <c r="I57" s="105">
        <f t="shared" si="2"/>
        <v>0</v>
      </c>
      <c r="J57" s="61">
        <f t="shared" si="3"/>
        <v>0</v>
      </c>
      <c r="K57" s="66"/>
      <c r="L57" s="116"/>
      <c r="N57" s="52"/>
      <c r="V57" s="66"/>
      <c r="AG57" s="66"/>
    </row>
    <row r="58" spans="1:33" ht="15">
      <c r="A58" s="131"/>
      <c r="B58" s="20">
        <v>11</v>
      </c>
      <c r="C58" s="58"/>
      <c r="D58" s="58"/>
      <c r="E58" s="58"/>
      <c r="F58" s="79">
        <v>34370</v>
      </c>
      <c r="G58" s="85">
        <f t="shared" si="0"/>
        <v>0</v>
      </c>
      <c r="H58" s="61">
        <f t="shared" si="1"/>
        <v>0</v>
      </c>
      <c r="I58" s="99">
        <f t="shared" si="2"/>
        <v>0</v>
      </c>
      <c r="J58" s="61">
        <f t="shared" si="3"/>
        <v>0</v>
      </c>
      <c r="K58" s="22"/>
      <c r="L58" s="116"/>
      <c r="N58" s="52"/>
      <c r="V58" s="22"/>
      <c r="AG58" s="22"/>
    </row>
    <row r="59" spans="1:33" ht="15">
      <c r="A59" s="131"/>
      <c r="B59" s="20">
        <v>12</v>
      </c>
      <c r="C59" s="58"/>
      <c r="D59" s="58"/>
      <c r="E59" s="58"/>
      <c r="F59" s="79">
        <v>35120</v>
      </c>
      <c r="G59" s="85">
        <f t="shared" si="0"/>
        <v>0</v>
      </c>
      <c r="H59" s="61">
        <f t="shared" si="1"/>
        <v>0</v>
      </c>
      <c r="I59" s="99">
        <f t="shared" si="2"/>
        <v>0</v>
      </c>
      <c r="J59" s="61">
        <f t="shared" si="3"/>
        <v>0</v>
      </c>
      <c r="K59" s="22"/>
      <c r="L59" s="116"/>
      <c r="N59" s="52"/>
      <c r="V59" s="22"/>
      <c r="AG59" s="22"/>
    </row>
    <row r="60" spans="1:33" ht="15">
      <c r="A60" s="131"/>
      <c r="B60" s="20">
        <v>13</v>
      </c>
      <c r="C60" s="58"/>
      <c r="D60" s="58"/>
      <c r="E60" s="58"/>
      <c r="F60" s="79">
        <v>35960</v>
      </c>
      <c r="G60" s="85">
        <f t="shared" si="0"/>
        <v>0</v>
      </c>
      <c r="H60" s="61">
        <f t="shared" si="1"/>
        <v>0</v>
      </c>
      <c r="I60" s="99">
        <f t="shared" si="2"/>
        <v>0</v>
      </c>
      <c r="J60" s="61">
        <f t="shared" si="3"/>
        <v>0</v>
      </c>
      <c r="K60" s="22"/>
      <c r="L60" s="116"/>
      <c r="N60" s="52"/>
      <c r="V60" s="22"/>
      <c r="AG60" s="22"/>
    </row>
    <row r="61" spans="1:33" ht="15">
      <c r="A61" s="131"/>
      <c r="B61" s="56">
        <v>14</v>
      </c>
      <c r="C61" s="59"/>
      <c r="D61" s="59"/>
      <c r="E61" s="59"/>
      <c r="F61" s="80">
        <v>37310</v>
      </c>
      <c r="G61" s="85">
        <f t="shared" si="0"/>
        <v>0</v>
      </c>
      <c r="H61" s="61">
        <f t="shared" si="1"/>
        <v>0</v>
      </c>
      <c r="I61" s="99">
        <f t="shared" si="2"/>
        <v>0</v>
      </c>
      <c r="J61" s="61">
        <f t="shared" si="3"/>
        <v>0</v>
      </c>
      <c r="K61" s="22"/>
      <c r="L61" s="116"/>
      <c r="N61" s="52"/>
      <c r="V61" s="22"/>
      <c r="AG61" s="22"/>
    </row>
    <row r="62" spans="1:33" ht="15">
      <c r="A62" s="131"/>
      <c r="B62" s="20">
        <v>15</v>
      </c>
      <c r="C62" s="58"/>
      <c r="D62" s="58"/>
      <c r="E62" s="58"/>
      <c r="F62" s="79">
        <v>40110</v>
      </c>
      <c r="G62" s="85">
        <f t="shared" si="0"/>
        <v>0</v>
      </c>
      <c r="H62" s="61">
        <f t="shared" si="1"/>
        <v>0</v>
      </c>
      <c r="I62" s="99">
        <f t="shared" si="2"/>
        <v>0</v>
      </c>
      <c r="J62" s="61">
        <f t="shared" si="3"/>
        <v>0</v>
      </c>
      <c r="K62" s="22"/>
      <c r="L62" s="116"/>
      <c r="N62" s="52"/>
      <c r="V62" s="22"/>
      <c r="AG62" s="22"/>
    </row>
    <row r="63" spans="1:33" ht="15.75" thickBot="1">
      <c r="A63" s="132"/>
      <c r="B63" s="21">
        <v>16</v>
      </c>
      <c r="C63" s="60"/>
      <c r="D63" s="60"/>
      <c r="E63" s="60"/>
      <c r="F63" s="81">
        <v>43210</v>
      </c>
      <c r="G63" s="88">
        <f t="shared" si="0"/>
        <v>0</v>
      </c>
      <c r="H63" s="62">
        <f t="shared" si="1"/>
        <v>0</v>
      </c>
      <c r="I63" s="102">
        <f t="shared" si="2"/>
        <v>0</v>
      </c>
      <c r="J63" s="62">
        <f t="shared" si="3"/>
        <v>0</v>
      </c>
      <c r="K63" s="22"/>
      <c r="L63" s="116"/>
      <c r="N63" s="52"/>
      <c r="V63" s="22"/>
      <c r="AG63" s="22"/>
    </row>
    <row r="64" spans="1:21" ht="19.5" thickBot="1">
      <c r="A64" s="126" t="s">
        <v>29</v>
      </c>
      <c r="B64" s="133"/>
      <c r="C64" s="57">
        <f>SUM(C15:C63)</f>
        <v>0</v>
      </c>
      <c r="D64" s="57">
        <f>SUM(D15:D63)</f>
        <v>0</v>
      </c>
      <c r="E64" s="57">
        <f>SUM(E15:E63)</f>
        <v>0</v>
      </c>
      <c r="F64" s="82"/>
      <c r="G64" s="92">
        <f>SUM(G15:G63)</f>
        <v>0</v>
      </c>
      <c r="H64" s="97">
        <f>SUM(H15:H63)</f>
        <v>0</v>
      </c>
      <c r="I64" s="106">
        <f>SUM(I15:I63)</f>
        <v>0</v>
      </c>
      <c r="J64" s="97">
        <f>SUM(J15:J63)</f>
        <v>0</v>
      </c>
      <c r="L64" s="116"/>
      <c r="M64" s="25"/>
      <c r="N64" s="25"/>
      <c r="O64" s="25"/>
      <c r="P64" s="25"/>
      <c r="Q64" s="25"/>
      <c r="R64" s="26"/>
      <c r="S64" s="26"/>
      <c r="T64" s="24"/>
      <c r="U64" s="24"/>
    </row>
    <row r="65" ht="15.75" thickBot="1">
      <c r="L65" s="116"/>
    </row>
    <row r="66" spans="1:12" ht="24" customHeight="1" thickBot="1">
      <c r="A66" s="127" t="s">
        <v>34</v>
      </c>
      <c r="B66" s="128"/>
      <c r="C66" s="128"/>
      <c r="D66" s="128"/>
      <c r="E66" s="128"/>
      <c r="F66" s="128"/>
      <c r="G66" s="128"/>
      <c r="H66" s="128"/>
      <c r="I66" s="128"/>
      <c r="J66" s="129"/>
      <c r="L66" s="116"/>
    </row>
    <row r="67" spans="1:12" ht="45" thickBot="1">
      <c r="A67" s="7" t="s">
        <v>1</v>
      </c>
      <c r="B67" s="7" t="s">
        <v>0</v>
      </c>
      <c r="C67" s="8" t="b">
        <f>IF($E$11="1. Q. 2024","Počet neobs. míst k vázání (zaokr. na 3 des. místa)
LEDEN",IF($E$11="2. Q. 2024","Počet neobs. míst k vázání (zaokr. na 3 des. místa)
DUBEN",IF($E$11="3. Q. 2024","Počet neobs. míst k vázání (zaokr. na 3 des. místa)
ČERVENEC",IF($E$11="4. Q. 2024","Počet neobs. míst k vázání (zaokr. na 3 des. místa)
ŘÍJEN"))))</f>
        <v>0</v>
      </c>
      <c r="D67" s="8" t="b">
        <f>IF($E$11="1. Q. 2024","Počet neobs. míst k vázání (zaokr. na 3 des. místa)
ÚNOR",IF($E$11="2. Q. 2024","Počet neobs. míst k vázání (zaokr. na 3 des. místa)
KVĚTEN",IF($E$11="3. Q. 2024","Počet neobs. míst k vázání (zaokr. na 3 des. místa)
SRPEN",IF($E$11="4. Q. 2024","Počet neobs. míst k vázání (zaokr. na 3 des. místa)
LISTOPAD"))))</f>
        <v>0</v>
      </c>
      <c r="E67" s="8" t="b">
        <f>IF($E$11="1. Q. 2024","Počet neobs. míst k vázání (zaokr. na 3 des. místa)
BŘEZEN",IF($E$11="2. Q. 2024","Počet neobs. míst k vázání (zaokr. na 3 des. místa)
ČERVEN",IF($E$11="3. Q. 2024","Počet neobs. míst k vázání (zaokr. na 3 des. místa)
ZÁŘÍ",IF($E$11="4. Q. 2024","Počet neobs. míst k vázání (zaokr. na 3 des. místa)
PROSINEC"))))</f>
        <v>0</v>
      </c>
      <c r="F67" s="9" t="s">
        <v>6</v>
      </c>
      <c r="G67" s="83" t="s">
        <v>25</v>
      </c>
      <c r="H67" s="83" t="s">
        <v>22</v>
      </c>
      <c r="I67" s="83" t="s">
        <v>23</v>
      </c>
      <c r="J67" s="83" t="s">
        <v>26</v>
      </c>
      <c r="L67" s="116"/>
    </row>
    <row r="68" spans="1:15" ht="15">
      <c r="A68" s="131" t="s">
        <v>7</v>
      </c>
      <c r="B68" s="20">
        <v>6</v>
      </c>
      <c r="C68" s="33"/>
      <c r="D68" s="33"/>
      <c r="E68" s="33"/>
      <c r="F68" s="73">
        <v>18750</v>
      </c>
      <c r="G68" s="85">
        <f t="shared" si="4" ref="G68:G78">(C68+D68+E68)*F68</f>
        <v>0</v>
      </c>
      <c r="H68" s="61">
        <f t="shared" si="5" ref="H68:H78">ROUND(G68*0.248,0)</f>
        <v>0</v>
      </c>
      <c r="I68" s="99">
        <f t="shared" si="6" ref="I68:I78">ROUND(G68*0.09,0)</f>
        <v>0</v>
      </c>
      <c r="J68" s="61">
        <f t="shared" si="7" ref="J68:J78">ROUND(G68*0.01,0)</f>
        <v>0</v>
      </c>
      <c r="L68" s="116"/>
      <c r="O68" s="53"/>
    </row>
    <row r="69" spans="1:15" ht="15">
      <c r="A69" s="131"/>
      <c r="B69" s="20">
        <v>7</v>
      </c>
      <c r="C69" s="33"/>
      <c r="D69" s="33"/>
      <c r="E69" s="33"/>
      <c r="F69" s="74">
        <v>20080</v>
      </c>
      <c r="G69" s="85">
        <f t="shared" si="4"/>
        <v>0</v>
      </c>
      <c r="H69" s="61">
        <f t="shared" si="5"/>
        <v>0</v>
      </c>
      <c r="I69" s="99">
        <f t="shared" si="6"/>
        <v>0</v>
      </c>
      <c r="J69" s="61">
        <f t="shared" si="7"/>
        <v>0</v>
      </c>
      <c r="L69" s="116"/>
      <c r="O69" s="53"/>
    </row>
    <row r="70" spans="1:15" ht="15">
      <c r="A70" s="131"/>
      <c r="B70" s="20">
        <v>8</v>
      </c>
      <c r="C70" s="33"/>
      <c r="D70" s="33"/>
      <c r="E70" s="33"/>
      <c r="F70" s="74">
        <v>21530</v>
      </c>
      <c r="G70" s="85">
        <f t="shared" si="4"/>
        <v>0</v>
      </c>
      <c r="H70" s="61">
        <f t="shared" si="5"/>
        <v>0</v>
      </c>
      <c r="I70" s="99">
        <f t="shared" si="6"/>
        <v>0</v>
      </c>
      <c r="J70" s="61">
        <f t="shared" si="7"/>
        <v>0</v>
      </c>
      <c r="L70" s="116"/>
      <c r="M70" s="121"/>
      <c r="N70" s="121"/>
      <c r="O70" s="122"/>
    </row>
    <row r="71" spans="1:15" ht="15">
      <c r="A71" s="131"/>
      <c r="B71" s="20">
        <v>9</v>
      </c>
      <c r="C71" s="33"/>
      <c r="D71" s="33"/>
      <c r="E71" s="33"/>
      <c r="F71" s="74">
        <v>23110</v>
      </c>
      <c r="G71" s="85">
        <f t="shared" si="4"/>
        <v>0</v>
      </c>
      <c r="H71" s="61">
        <f t="shared" si="5"/>
        <v>0</v>
      </c>
      <c r="I71" s="99">
        <f t="shared" si="6"/>
        <v>0</v>
      </c>
      <c r="J71" s="61">
        <f t="shared" si="7"/>
        <v>0</v>
      </c>
      <c r="L71" s="116"/>
      <c r="M71" s="121"/>
      <c r="N71" s="123"/>
      <c r="O71" s="122"/>
    </row>
    <row r="72" spans="1:15" ht="15">
      <c r="A72" s="131"/>
      <c r="B72" s="20">
        <v>10</v>
      </c>
      <c r="C72" s="33"/>
      <c r="D72" s="33"/>
      <c r="E72" s="33"/>
      <c r="F72" s="74">
        <v>24790</v>
      </c>
      <c r="G72" s="85">
        <f t="shared" si="4"/>
        <v>0</v>
      </c>
      <c r="H72" s="61">
        <f t="shared" si="5"/>
        <v>0</v>
      </c>
      <c r="I72" s="99">
        <f t="shared" si="6"/>
        <v>0</v>
      </c>
      <c r="J72" s="61">
        <f t="shared" si="7"/>
        <v>0</v>
      </c>
      <c r="L72" s="116"/>
      <c r="M72" s="121"/>
      <c r="N72" s="123"/>
      <c r="O72" s="122"/>
    </row>
    <row r="73" spans="1:15" ht="15">
      <c r="A73" s="131"/>
      <c r="B73" s="20">
        <v>11</v>
      </c>
      <c r="C73" s="33"/>
      <c r="D73" s="33"/>
      <c r="E73" s="33"/>
      <c r="F73" s="74">
        <v>26680</v>
      </c>
      <c r="G73" s="85">
        <f t="shared" si="4"/>
        <v>0</v>
      </c>
      <c r="H73" s="61">
        <f t="shared" si="5"/>
        <v>0</v>
      </c>
      <c r="I73" s="99">
        <f t="shared" si="6"/>
        <v>0</v>
      </c>
      <c r="J73" s="61">
        <f t="shared" si="7"/>
        <v>0</v>
      </c>
      <c r="L73" s="116"/>
      <c r="M73" s="121"/>
      <c r="N73" s="123"/>
      <c r="O73" s="122"/>
    </row>
    <row r="74" spans="1:15" ht="15">
      <c r="A74" s="131"/>
      <c r="B74" s="20">
        <v>12</v>
      </c>
      <c r="C74" s="33"/>
      <c r="D74" s="29"/>
      <c r="E74" s="29"/>
      <c r="F74" s="74">
        <v>29050</v>
      </c>
      <c r="G74" s="85">
        <f t="shared" si="4"/>
        <v>0</v>
      </c>
      <c r="H74" s="61">
        <f t="shared" si="5"/>
        <v>0</v>
      </c>
      <c r="I74" s="99">
        <f t="shared" si="6"/>
        <v>0</v>
      </c>
      <c r="J74" s="61">
        <f t="shared" si="7"/>
        <v>0</v>
      </c>
      <c r="L74" s="116"/>
      <c r="M74" s="121"/>
      <c r="N74" s="123"/>
      <c r="O74" s="122"/>
    </row>
    <row r="75" spans="1:15" ht="15">
      <c r="A75" s="131"/>
      <c r="B75" s="20">
        <v>13</v>
      </c>
      <c r="C75" s="33"/>
      <c r="D75" s="29"/>
      <c r="E75" s="29"/>
      <c r="F75" s="74">
        <v>32180</v>
      </c>
      <c r="G75" s="85">
        <f t="shared" si="4"/>
        <v>0</v>
      </c>
      <c r="H75" s="61">
        <f t="shared" si="5"/>
        <v>0</v>
      </c>
      <c r="I75" s="99">
        <f t="shared" si="6"/>
        <v>0</v>
      </c>
      <c r="J75" s="61">
        <f t="shared" si="7"/>
        <v>0</v>
      </c>
      <c r="L75" s="116"/>
      <c r="M75" s="121"/>
      <c r="N75" s="123"/>
      <c r="O75" s="122"/>
    </row>
    <row r="76" spans="1:15" ht="15">
      <c r="A76" s="131"/>
      <c r="B76" s="20">
        <v>14</v>
      </c>
      <c r="C76" s="33"/>
      <c r="D76" s="29"/>
      <c r="E76" s="29"/>
      <c r="F76" s="74">
        <v>36240</v>
      </c>
      <c r="G76" s="85">
        <f t="shared" si="4"/>
        <v>0</v>
      </c>
      <c r="H76" s="61">
        <f t="shared" si="5"/>
        <v>0</v>
      </c>
      <c r="I76" s="99">
        <f t="shared" si="6"/>
        <v>0</v>
      </c>
      <c r="J76" s="61">
        <f t="shared" si="7"/>
        <v>0</v>
      </c>
      <c r="L76" s="116"/>
      <c r="M76" s="121"/>
      <c r="N76" s="123"/>
      <c r="O76" s="122"/>
    </row>
    <row r="77" spans="1:15" ht="15">
      <c r="A77" s="131"/>
      <c r="B77" s="20">
        <v>15</v>
      </c>
      <c r="C77" s="33"/>
      <c r="D77" s="33"/>
      <c r="E77" s="33"/>
      <c r="F77" s="74">
        <v>41220</v>
      </c>
      <c r="G77" s="85">
        <f t="shared" si="4"/>
        <v>0</v>
      </c>
      <c r="H77" s="61">
        <f t="shared" si="5"/>
        <v>0</v>
      </c>
      <c r="I77" s="99">
        <f t="shared" si="6"/>
        <v>0</v>
      </c>
      <c r="J77" s="61">
        <f t="shared" si="7"/>
        <v>0</v>
      </c>
      <c r="L77" s="116"/>
      <c r="M77" s="121"/>
      <c r="N77" s="123"/>
      <c r="O77" s="122"/>
    </row>
    <row r="78" spans="1:15" ht="15.75" thickBot="1">
      <c r="A78" s="132"/>
      <c r="B78" s="21">
        <v>16</v>
      </c>
      <c r="C78" s="34"/>
      <c r="D78" s="34"/>
      <c r="E78" s="34"/>
      <c r="F78" s="75">
        <v>47320</v>
      </c>
      <c r="G78" s="88">
        <f t="shared" si="4"/>
        <v>0</v>
      </c>
      <c r="H78" s="62">
        <f t="shared" si="5"/>
        <v>0</v>
      </c>
      <c r="I78" s="102">
        <f t="shared" si="6"/>
        <v>0</v>
      </c>
      <c r="J78" s="62">
        <f t="shared" si="7"/>
        <v>0</v>
      </c>
      <c r="L78" s="116"/>
      <c r="M78" s="121"/>
      <c r="N78" s="123"/>
      <c r="O78" s="122"/>
    </row>
    <row r="79" spans="1:15" ht="15.75" thickBot="1">
      <c r="A79" s="126" t="s">
        <v>29</v>
      </c>
      <c r="B79" s="126"/>
      <c r="C79" s="35">
        <f>SUM(C68:C78)</f>
        <v>0</v>
      </c>
      <c r="D79" s="35">
        <f>SUM(D68:D78)</f>
        <v>0</v>
      </c>
      <c r="E79" s="35">
        <f>SUM(E68:E78)</f>
        <v>0</v>
      </c>
      <c r="F79" s="107"/>
      <c r="G79" s="92">
        <f>SUM(G68:G78)</f>
        <v>0</v>
      </c>
      <c r="H79" s="97">
        <f>SUM(H68:H78)</f>
        <v>0</v>
      </c>
      <c r="I79" s="106">
        <f>SUM(I68:I78)</f>
        <v>0</v>
      </c>
      <c r="J79" s="97">
        <f>SUM(J68:J78)</f>
        <v>0</v>
      </c>
      <c r="L79" s="116"/>
      <c r="M79" s="121"/>
      <c r="N79" s="123"/>
      <c r="O79" s="121"/>
    </row>
    <row r="80" spans="12:15" ht="15.75" thickBot="1">
      <c r="L80" s="116"/>
      <c r="M80" s="121"/>
      <c r="N80" s="123"/>
      <c r="O80" s="121"/>
    </row>
    <row r="81" spans="1:15" ht="17.25" thickBot="1">
      <c r="A81" s="127" t="s">
        <v>35</v>
      </c>
      <c r="B81" s="128"/>
      <c r="C81" s="128"/>
      <c r="D81" s="128"/>
      <c r="E81" s="128"/>
      <c r="F81" s="128"/>
      <c r="G81" s="128"/>
      <c r="H81" s="128"/>
      <c r="I81" s="128"/>
      <c r="J81" s="129"/>
      <c r="L81" s="116"/>
      <c r="M81" s="121"/>
      <c r="N81" s="123"/>
      <c r="O81" s="121"/>
    </row>
    <row r="82" spans="1:15" ht="45" thickBot="1">
      <c r="A82" s="7" t="s">
        <v>1</v>
      </c>
      <c r="B82" s="7" t="s">
        <v>0</v>
      </c>
      <c r="C82" s="8" t="b">
        <f>IF($E$11="1. Q. 2024","Počet neobs. míst k vázání (zaokr. na 3 des. místa)
LEDEN",IF($E$11="2. Q. 2024","Počet neobs. míst k vázání (zaokr. na 3 des. místa)
DUBEN",IF($E$11="3. Q. 2024","Počet neobs. míst k vázání (zaokr. na 3 des. místa)
ČERVENEC",IF($E$11="4. Q. 2024","Počet neobs. míst k vázání (zaokr. na 3 des. místa)
ŘÍJEN"))))</f>
        <v>0</v>
      </c>
      <c r="D82" s="8" t="b">
        <f>IF($E$11="1. Q. 2024","Počet neobs. míst k vázání (zaokr. na 3 des. místa)
ÚNOR",IF($E$11="2. Q. 2024","Počet neobs. míst k vázání (zaokr. na 3 des. místa)
KVĚTEN",IF($E$11="3. Q. 2024","Počet neobs. míst k vázání (zaokr. na 3 des. místa)
SRPEN",IF($E$11="4. Q. 2024","Počet neobs. míst k vázání (zaokr. na 3 des. místa)
LISTOPAD"))))</f>
        <v>0</v>
      </c>
      <c r="E82" s="8" t="b">
        <f>IF($E$11="1. Q. 2024","Počet neobs. míst k vázání (zaokr. na 3 des. místa)
BŘEZEN",IF($E$11="2. Q. 2024","Počet neobs. míst k vázání (zaokr. na 3 des. místa)
ČERVEN",IF($E$11="3. Q. 2024","Počet neobs. míst k vázání (zaokr. na 3 des. místa)
ZÁŘÍ",IF($E$11="4. Q. 2024","Počet neobs. míst k vázání (zaokr. na 3 des. místa)
PROSINEC"))))</f>
        <v>0</v>
      </c>
      <c r="F82" s="9" t="s">
        <v>6</v>
      </c>
      <c r="G82" s="83" t="s">
        <v>21</v>
      </c>
      <c r="H82" s="83" t="s">
        <v>27</v>
      </c>
      <c r="I82" s="83" t="s">
        <v>23</v>
      </c>
      <c r="J82" s="83" t="s">
        <v>24</v>
      </c>
      <c r="L82" s="116"/>
      <c r="M82" s="121"/>
      <c r="N82" s="123"/>
      <c r="O82" s="121"/>
    </row>
    <row r="83" spans="1:15" ht="15" customHeight="1">
      <c r="A83" s="130" t="s">
        <v>53</v>
      </c>
      <c r="B83" s="19">
        <v>1</v>
      </c>
      <c r="C83" s="32"/>
      <c r="D83" s="32"/>
      <c r="E83" s="32"/>
      <c r="F83" s="73">
        <v>24800</v>
      </c>
      <c r="G83" s="84">
        <f t="shared" si="8" ref="G83:G104">(C83+D83+E83)*F83</f>
        <v>0</v>
      </c>
      <c r="H83" s="93">
        <f>ROUND(G83*0.248,0)</f>
        <v>0</v>
      </c>
      <c r="I83" s="98">
        <f>ROUND(G83*0.09,0)</f>
        <v>0</v>
      </c>
      <c r="J83" s="93">
        <f>ROUND(G83*0.01,0)</f>
        <v>0</v>
      </c>
      <c r="L83" s="116"/>
      <c r="M83" s="121"/>
      <c r="N83" s="124"/>
      <c r="O83" s="121"/>
    </row>
    <row r="84" spans="1:15" ht="15">
      <c r="A84" s="131"/>
      <c r="B84" s="20">
        <v>2</v>
      </c>
      <c r="C84" s="33"/>
      <c r="D84" s="33"/>
      <c r="E84" s="33"/>
      <c r="F84" s="74">
        <v>26570</v>
      </c>
      <c r="G84" s="85">
        <f t="shared" si="8"/>
        <v>0</v>
      </c>
      <c r="H84" s="61">
        <f t="shared" si="9" ref="H84:H104">ROUND(G84*0.248,0)</f>
        <v>0</v>
      </c>
      <c r="I84" s="99">
        <f t="shared" si="10" ref="I84:I104">ROUND(G84*0.09,0)</f>
        <v>0</v>
      </c>
      <c r="J84" s="61">
        <f t="shared" si="11" ref="J84:J104">ROUND(G84*0.01,0)</f>
        <v>0</v>
      </c>
      <c r="L84" s="116"/>
      <c r="M84" s="121"/>
      <c r="N84" s="124"/>
      <c r="O84" s="121"/>
    </row>
    <row r="85" spans="1:14" ht="15">
      <c r="A85" s="131"/>
      <c r="B85" s="20">
        <v>3</v>
      </c>
      <c r="C85" s="33"/>
      <c r="D85" s="33"/>
      <c r="E85" s="33"/>
      <c r="F85" s="74">
        <v>26860</v>
      </c>
      <c r="G85" s="85">
        <f t="shared" si="8"/>
        <v>0</v>
      </c>
      <c r="H85" s="61">
        <f t="shared" si="9"/>
        <v>0</v>
      </c>
      <c r="I85" s="99">
        <f t="shared" si="10"/>
        <v>0</v>
      </c>
      <c r="J85" s="61">
        <f t="shared" si="11"/>
        <v>0</v>
      </c>
      <c r="L85" s="116"/>
      <c r="N85" s="52"/>
    </row>
    <row r="86" spans="1:14" ht="15">
      <c r="A86" s="131"/>
      <c r="B86" s="20">
        <v>4</v>
      </c>
      <c r="C86" s="33"/>
      <c r="D86" s="33"/>
      <c r="E86" s="33"/>
      <c r="F86" s="74">
        <v>28820</v>
      </c>
      <c r="G86" s="85">
        <f t="shared" si="8"/>
        <v>0</v>
      </c>
      <c r="H86" s="61">
        <f t="shared" si="9"/>
        <v>0</v>
      </c>
      <c r="I86" s="99">
        <f t="shared" si="10"/>
        <v>0</v>
      </c>
      <c r="J86" s="61">
        <f t="shared" si="11"/>
        <v>0</v>
      </c>
      <c r="L86" s="116"/>
      <c r="N86" s="52"/>
    </row>
    <row r="87" spans="1:14" ht="15">
      <c r="A87" s="131"/>
      <c r="B87" s="20">
        <v>5</v>
      </c>
      <c r="C87" s="33"/>
      <c r="D87" s="33"/>
      <c r="E87" s="33"/>
      <c r="F87" s="74">
        <v>30940</v>
      </c>
      <c r="G87" s="85">
        <f t="shared" si="8"/>
        <v>0</v>
      </c>
      <c r="H87" s="61">
        <f t="shared" si="9"/>
        <v>0</v>
      </c>
      <c r="I87" s="99">
        <f t="shared" si="10"/>
        <v>0</v>
      </c>
      <c r="J87" s="61">
        <f t="shared" si="11"/>
        <v>0</v>
      </c>
      <c r="L87" s="116"/>
      <c r="N87" s="52"/>
    </row>
    <row r="88" spans="1:14" ht="15">
      <c r="A88" s="131"/>
      <c r="B88" s="20">
        <v>6</v>
      </c>
      <c r="C88" s="33"/>
      <c r="D88" s="33"/>
      <c r="E88" s="33"/>
      <c r="F88" s="74">
        <v>33230</v>
      </c>
      <c r="G88" s="85">
        <f t="shared" si="8"/>
        <v>0</v>
      </c>
      <c r="H88" s="61">
        <f t="shared" si="9"/>
        <v>0</v>
      </c>
      <c r="I88" s="99">
        <f t="shared" si="10"/>
        <v>0</v>
      </c>
      <c r="J88" s="61">
        <f t="shared" si="11"/>
        <v>0</v>
      </c>
      <c r="L88" s="116"/>
      <c r="N88" s="52"/>
    </row>
    <row r="89" spans="1:14" ht="15">
      <c r="A89" s="131"/>
      <c r="B89" s="20">
        <v>7</v>
      </c>
      <c r="C89" s="33"/>
      <c r="D89" s="33"/>
      <c r="E89" s="33"/>
      <c r="F89" s="74">
        <v>35690</v>
      </c>
      <c r="G89" s="85">
        <f t="shared" si="8"/>
        <v>0</v>
      </c>
      <c r="H89" s="61">
        <f t="shared" si="9"/>
        <v>0</v>
      </c>
      <c r="I89" s="99">
        <f t="shared" si="10"/>
        <v>0</v>
      </c>
      <c r="J89" s="61">
        <f t="shared" si="11"/>
        <v>0</v>
      </c>
      <c r="L89" s="116"/>
      <c r="N89" s="52"/>
    </row>
    <row r="90" spans="1:14" ht="15">
      <c r="A90" s="131"/>
      <c r="B90" s="20">
        <v>8</v>
      </c>
      <c r="C90" s="33"/>
      <c r="D90" s="33"/>
      <c r="E90" s="33"/>
      <c r="F90" s="74">
        <v>38400</v>
      </c>
      <c r="G90" s="85">
        <f t="shared" si="8"/>
        <v>0</v>
      </c>
      <c r="H90" s="61">
        <f t="shared" si="9"/>
        <v>0</v>
      </c>
      <c r="I90" s="99">
        <f t="shared" si="10"/>
        <v>0</v>
      </c>
      <c r="J90" s="61">
        <f t="shared" si="11"/>
        <v>0</v>
      </c>
      <c r="L90" s="116"/>
      <c r="N90" s="52"/>
    </row>
    <row r="91" spans="1:14" ht="15">
      <c r="A91" s="131"/>
      <c r="B91" s="20">
        <v>9</v>
      </c>
      <c r="C91" s="33"/>
      <c r="D91" s="33"/>
      <c r="E91" s="33"/>
      <c r="F91" s="74">
        <v>41320</v>
      </c>
      <c r="G91" s="85">
        <f t="shared" si="8"/>
        <v>0</v>
      </c>
      <c r="H91" s="61">
        <f t="shared" si="9"/>
        <v>0</v>
      </c>
      <c r="I91" s="99">
        <f t="shared" si="10"/>
        <v>0</v>
      </c>
      <c r="J91" s="61">
        <f t="shared" si="11"/>
        <v>0</v>
      </c>
      <c r="L91" s="116"/>
      <c r="N91" s="52"/>
    </row>
    <row r="92" spans="1:14" ht="15">
      <c r="A92" s="131"/>
      <c r="B92" s="20">
        <v>10</v>
      </c>
      <c r="C92" s="33"/>
      <c r="D92" s="33"/>
      <c r="E92" s="33"/>
      <c r="F92" s="74">
        <v>44510</v>
      </c>
      <c r="G92" s="85">
        <f t="shared" si="8"/>
        <v>0</v>
      </c>
      <c r="H92" s="61">
        <f t="shared" si="9"/>
        <v>0</v>
      </c>
      <c r="I92" s="99">
        <f t="shared" si="10"/>
        <v>0</v>
      </c>
      <c r="J92" s="61">
        <f t="shared" si="11"/>
        <v>0</v>
      </c>
      <c r="L92" s="116"/>
      <c r="N92" s="52"/>
    </row>
    <row r="93" spans="1:14" ht="15.75" thickBot="1">
      <c r="A93" s="132"/>
      <c r="B93" s="21">
        <v>11</v>
      </c>
      <c r="C93" s="34"/>
      <c r="D93" s="34"/>
      <c r="E93" s="34"/>
      <c r="F93" s="75">
        <v>47960</v>
      </c>
      <c r="G93" s="88">
        <f t="shared" si="8"/>
        <v>0</v>
      </c>
      <c r="H93" s="62">
        <f t="shared" si="9"/>
        <v>0</v>
      </c>
      <c r="I93" s="102">
        <f t="shared" si="10"/>
        <v>0</v>
      </c>
      <c r="J93" s="62">
        <f t="shared" si="11"/>
        <v>0</v>
      </c>
      <c r="L93" s="116"/>
      <c r="N93" s="52"/>
    </row>
    <row r="94" spans="1:15" ht="15" customHeight="1">
      <c r="A94" s="130" t="s">
        <v>54</v>
      </c>
      <c r="B94" s="19">
        <v>1</v>
      </c>
      <c r="C94" s="32"/>
      <c r="D94" s="32"/>
      <c r="E94" s="32"/>
      <c r="F94" s="73">
        <v>27280</v>
      </c>
      <c r="G94" s="84">
        <f t="shared" si="8"/>
        <v>0</v>
      </c>
      <c r="H94" s="93">
        <f t="shared" si="9"/>
        <v>0</v>
      </c>
      <c r="I94" s="98">
        <f t="shared" si="10"/>
        <v>0</v>
      </c>
      <c r="J94" s="93">
        <f t="shared" si="11"/>
        <v>0</v>
      </c>
      <c r="L94" s="116"/>
      <c r="O94" s="64"/>
    </row>
    <row r="95" spans="1:15" ht="15">
      <c r="A95" s="131"/>
      <c r="B95" s="20">
        <v>2</v>
      </c>
      <c r="C95" s="33"/>
      <c r="D95" s="33"/>
      <c r="E95" s="33"/>
      <c r="F95" s="74">
        <v>29230</v>
      </c>
      <c r="G95" s="85">
        <f t="shared" si="8"/>
        <v>0</v>
      </c>
      <c r="H95" s="61">
        <f t="shared" si="9"/>
        <v>0</v>
      </c>
      <c r="I95" s="99">
        <f t="shared" si="10"/>
        <v>0</v>
      </c>
      <c r="J95" s="61">
        <f t="shared" si="11"/>
        <v>0</v>
      </c>
      <c r="L95" s="116"/>
      <c r="O95" s="64"/>
    </row>
    <row r="96" spans="1:15" ht="15">
      <c r="A96" s="131"/>
      <c r="B96" s="20">
        <v>3</v>
      </c>
      <c r="C96" s="33"/>
      <c r="D96" s="33"/>
      <c r="E96" s="33"/>
      <c r="F96" s="74">
        <v>29550</v>
      </c>
      <c r="G96" s="85">
        <f t="shared" si="8"/>
        <v>0</v>
      </c>
      <c r="H96" s="61">
        <f t="shared" si="9"/>
        <v>0</v>
      </c>
      <c r="I96" s="99">
        <f t="shared" si="10"/>
        <v>0</v>
      </c>
      <c r="J96" s="61">
        <f t="shared" si="11"/>
        <v>0</v>
      </c>
      <c r="L96" s="116"/>
      <c r="O96" s="64"/>
    </row>
    <row r="97" spans="1:15" ht="15">
      <c r="A97" s="131"/>
      <c r="B97" s="20">
        <v>4</v>
      </c>
      <c r="C97" s="33"/>
      <c r="D97" s="33"/>
      <c r="E97" s="33"/>
      <c r="F97" s="74">
        <v>31710</v>
      </c>
      <c r="G97" s="85">
        <f t="shared" si="8"/>
        <v>0</v>
      </c>
      <c r="H97" s="61">
        <f t="shared" si="9"/>
        <v>0</v>
      </c>
      <c r="I97" s="99">
        <f t="shared" si="10"/>
        <v>0</v>
      </c>
      <c r="J97" s="61">
        <f t="shared" si="11"/>
        <v>0</v>
      </c>
      <c r="L97" s="116"/>
      <c r="O97" s="64"/>
    </row>
    <row r="98" spans="1:15" ht="15">
      <c r="A98" s="131"/>
      <c r="B98" s="20">
        <v>5</v>
      </c>
      <c r="C98" s="33"/>
      <c r="D98" s="33"/>
      <c r="E98" s="33"/>
      <c r="F98" s="74">
        <v>34040</v>
      </c>
      <c r="G98" s="85">
        <f t="shared" si="8"/>
        <v>0</v>
      </c>
      <c r="H98" s="61">
        <f t="shared" si="9"/>
        <v>0</v>
      </c>
      <c r="I98" s="99">
        <f t="shared" si="10"/>
        <v>0</v>
      </c>
      <c r="J98" s="61">
        <f t="shared" si="11"/>
        <v>0</v>
      </c>
      <c r="L98" s="116"/>
      <c r="O98" s="64"/>
    </row>
    <row r="99" spans="1:15" ht="15">
      <c r="A99" s="131"/>
      <c r="B99" s="20">
        <v>6</v>
      </c>
      <c r="C99" s="33"/>
      <c r="D99" s="33"/>
      <c r="E99" s="33"/>
      <c r="F99" s="74">
        <v>36560</v>
      </c>
      <c r="G99" s="85">
        <f t="shared" si="8"/>
        <v>0</v>
      </c>
      <c r="H99" s="61">
        <f t="shared" si="9"/>
        <v>0</v>
      </c>
      <c r="I99" s="99">
        <f t="shared" si="10"/>
        <v>0</v>
      </c>
      <c r="J99" s="61">
        <f t="shared" si="11"/>
        <v>0</v>
      </c>
      <c r="L99" s="116"/>
      <c r="O99" s="64"/>
    </row>
    <row r="100" spans="1:15" ht="15">
      <c r="A100" s="131"/>
      <c r="B100" s="20">
        <v>7</v>
      </c>
      <c r="C100" s="33"/>
      <c r="D100" s="33"/>
      <c r="E100" s="33"/>
      <c r="F100" s="74">
        <v>39260</v>
      </c>
      <c r="G100" s="85">
        <f t="shared" si="8"/>
        <v>0</v>
      </c>
      <c r="H100" s="61">
        <f t="shared" si="9"/>
        <v>0</v>
      </c>
      <c r="I100" s="99">
        <f t="shared" si="10"/>
        <v>0</v>
      </c>
      <c r="J100" s="61">
        <f t="shared" si="11"/>
        <v>0</v>
      </c>
      <c r="L100" s="116"/>
      <c r="O100" s="64"/>
    </row>
    <row r="101" spans="1:15" ht="15">
      <c r="A101" s="131"/>
      <c r="B101" s="20">
        <v>8</v>
      </c>
      <c r="C101" s="33"/>
      <c r="D101" s="33"/>
      <c r="E101" s="33"/>
      <c r="F101" s="74">
        <v>42240</v>
      </c>
      <c r="G101" s="85">
        <f t="shared" si="8"/>
        <v>0</v>
      </c>
      <c r="H101" s="61">
        <f t="shared" si="9"/>
        <v>0</v>
      </c>
      <c r="I101" s="99">
        <f t="shared" si="10"/>
        <v>0</v>
      </c>
      <c r="J101" s="61">
        <f t="shared" si="11"/>
        <v>0</v>
      </c>
      <c r="L101" s="116"/>
      <c r="O101" s="64"/>
    </row>
    <row r="102" spans="1:15" ht="15">
      <c r="A102" s="131"/>
      <c r="B102" s="20">
        <v>9</v>
      </c>
      <c r="C102" s="33"/>
      <c r="D102" s="33"/>
      <c r="E102" s="33"/>
      <c r="F102" s="74">
        <v>45460</v>
      </c>
      <c r="G102" s="85">
        <f t="shared" si="8"/>
        <v>0</v>
      </c>
      <c r="H102" s="61">
        <f t="shared" si="9"/>
        <v>0</v>
      </c>
      <c r="I102" s="99">
        <f t="shared" si="10"/>
        <v>0</v>
      </c>
      <c r="J102" s="61">
        <f t="shared" si="11"/>
        <v>0</v>
      </c>
      <c r="L102" s="116"/>
      <c r="O102" s="64"/>
    </row>
    <row r="103" spans="1:15" ht="15">
      <c r="A103" s="131"/>
      <c r="B103" s="20">
        <v>10</v>
      </c>
      <c r="C103" s="33"/>
      <c r="D103" s="33"/>
      <c r="E103" s="33"/>
      <c r="F103" s="74">
        <v>48970</v>
      </c>
      <c r="G103" s="85">
        <f t="shared" si="8"/>
        <v>0</v>
      </c>
      <c r="H103" s="61">
        <f t="shared" si="9"/>
        <v>0</v>
      </c>
      <c r="I103" s="99">
        <f t="shared" si="10"/>
        <v>0</v>
      </c>
      <c r="J103" s="61">
        <f t="shared" si="11"/>
        <v>0</v>
      </c>
      <c r="L103" s="116"/>
      <c r="O103" s="64"/>
    </row>
    <row r="104" spans="1:15" ht="15.75" thickBot="1">
      <c r="A104" s="132"/>
      <c r="B104" s="21">
        <v>11</v>
      </c>
      <c r="C104" s="34"/>
      <c r="D104" s="34"/>
      <c r="E104" s="34"/>
      <c r="F104" s="75">
        <v>52760</v>
      </c>
      <c r="G104" s="86">
        <f t="shared" si="8"/>
        <v>0</v>
      </c>
      <c r="H104" s="63">
        <f t="shared" si="9"/>
        <v>0</v>
      </c>
      <c r="I104" s="100">
        <f t="shared" si="10"/>
        <v>0</v>
      </c>
      <c r="J104" s="63">
        <f t="shared" si="11"/>
        <v>0</v>
      </c>
      <c r="L104" s="116"/>
      <c r="O104" s="64"/>
    </row>
    <row r="105" spans="1:12" ht="15.75" thickBot="1">
      <c r="A105" s="126" t="s">
        <v>29</v>
      </c>
      <c r="B105" s="126"/>
      <c r="C105" s="35">
        <f>SUM(C83:C104)</f>
        <v>0</v>
      </c>
      <c r="D105" s="35">
        <f t="shared" si="12" ref="D105:E105">SUM(D83:D104)</f>
        <v>0</v>
      </c>
      <c r="E105" s="35">
        <f t="shared" si="12"/>
        <v>0</v>
      </c>
      <c r="F105" s="107"/>
      <c r="G105" s="108">
        <f>SUM(G83:G104)</f>
        <v>0</v>
      </c>
      <c r="H105" s="109">
        <f t="shared" si="13" ref="H105:J105">SUM(H83:H104)</f>
        <v>0</v>
      </c>
      <c r="I105" s="110">
        <f t="shared" si="13"/>
        <v>0</v>
      </c>
      <c r="J105" s="109">
        <f t="shared" si="13"/>
        <v>0</v>
      </c>
      <c r="L105" s="116"/>
    </row>
    <row r="106" ht="15.75" thickBot="1">
      <c r="L106" s="116"/>
    </row>
    <row r="107" spans="1:12" ht="17.25" thickBot="1">
      <c r="A107" s="127" t="s">
        <v>36</v>
      </c>
      <c r="B107" s="128"/>
      <c r="C107" s="128"/>
      <c r="D107" s="128"/>
      <c r="E107" s="128"/>
      <c r="F107" s="128"/>
      <c r="G107" s="128"/>
      <c r="H107" s="128"/>
      <c r="I107" s="128"/>
      <c r="J107" s="129"/>
      <c r="L107" s="116"/>
    </row>
    <row r="108" spans="1:12" ht="45" thickBot="1">
      <c r="A108" s="7" t="s">
        <v>10</v>
      </c>
      <c r="B108" s="7" t="s">
        <v>9</v>
      </c>
      <c r="C108" s="8" t="b">
        <f>IF($E$11="1. Q. 2024","Počet neobs. míst k vázání (zaokr. na 3 des. místa)
LEDEN",IF($E$11="2. Q. 2024","Počet neobs. míst k vázání (zaokr. na 3 des. místa)
DUBEN",IF($E$11="3. Q. 2024","Počet neobs. míst k vázání (zaokr. na 3 des. místa)
ČERVENEC",IF($E$11="4. Q. 2024","Počet neobs. míst k vázání (zaokr. na 3 des. místa)
ŘÍJEN"))))</f>
        <v>0</v>
      </c>
      <c r="D108" s="8" t="b">
        <f>IF($E$11="1. Q. 2024","Počet neobs. míst k vázání (zaokr. na 3 des. místa)
ÚNOR",IF($E$11="2. Q. 2024","Počet neobs. míst k vázání (zaokr. na 3 des. místa)
KVĚTEN",IF($E$11="3. Q. 2024","Počet neobs. míst k vázání (zaokr. na 3 des. místa)
SRPEN",IF($E$11="4. Q. 2024","Počet neobs. míst k vázání (zaokr. na 3 des. místa)
LISTOPAD"))))</f>
        <v>0</v>
      </c>
      <c r="E108" s="8" t="b">
        <f>IF($E$11="1. Q. 2024","Počet neobs. míst k vázání (zaokr. na 3 des. místa)
BŘEZEN",IF($E$11="2. Q. 2024","Počet neobs. míst k vázání (zaokr. na 3 des. místa)
ČERVEN",IF($E$11="3. Q. 2024","Počet neobs. míst k vázání (zaokr. na 3 des. místa)
ZÁŘÍ",IF($E$11="4. Q. 2024","Počet neobs. míst k vázání (zaokr. na 3 des. místa)
PROSINEC"))))</f>
        <v>0</v>
      </c>
      <c r="F108" s="9" t="s">
        <v>6</v>
      </c>
      <c r="G108" s="10" t="s">
        <v>21</v>
      </c>
      <c r="H108" s="10" t="s">
        <v>22</v>
      </c>
      <c r="I108" s="10" t="s">
        <v>23</v>
      </c>
      <c r="J108" s="10" t="s">
        <v>24</v>
      </c>
      <c r="L108" s="116"/>
    </row>
    <row r="109" spans="1:14" ht="23.25" thickBot="1">
      <c r="A109" s="36" t="s">
        <v>11</v>
      </c>
      <c r="B109" s="19" t="s">
        <v>8</v>
      </c>
      <c r="C109" s="32"/>
      <c r="D109" s="32"/>
      <c r="E109" s="32"/>
      <c r="F109" s="72">
        <v>31810</v>
      </c>
      <c r="G109" s="16">
        <f>(C109+D109+E109)*F109</f>
        <v>0</v>
      </c>
      <c r="H109" s="16">
        <f>ROUND(G109*0.248,0)</f>
        <v>0</v>
      </c>
      <c r="I109" s="16">
        <f>ROUND(G109*0.09,0)</f>
        <v>0</v>
      </c>
      <c r="J109" s="16">
        <f>ROUND(G109*0.01,0)</f>
        <v>0</v>
      </c>
      <c r="L109" s="116"/>
      <c r="N109" s="69"/>
    </row>
    <row r="110" spans="1:12" ht="15.75" thickBot="1">
      <c r="A110" s="126" t="s">
        <v>29</v>
      </c>
      <c r="B110" s="126"/>
      <c r="C110" s="35">
        <f>SUM(C109:C109)</f>
        <v>0</v>
      </c>
      <c r="D110" s="35">
        <f t="shared" si="14" ref="D110:E110">SUM(D109:D109)</f>
        <v>0</v>
      </c>
      <c r="E110" s="35">
        <f t="shared" si="14"/>
        <v>0</v>
      </c>
      <c r="F110" s="17"/>
      <c r="G110" s="18">
        <f>SUM(G109:G109)</f>
        <v>0</v>
      </c>
      <c r="H110" s="18">
        <f t="shared" si="15" ref="H110:J110">SUM(H109:H109)</f>
        <v>0</v>
      </c>
      <c r="I110" s="18">
        <f t="shared" si="15"/>
        <v>0</v>
      </c>
      <c r="J110" s="18">
        <f t="shared" si="15"/>
        <v>0</v>
      </c>
      <c r="L110" s="116"/>
    </row>
    <row r="111" ht="7.5" customHeight="1">
      <c r="L111" s="116"/>
    </row>
    <row r="112" ht="15">
      <c r="L112" s="116"/>
    </row>
    <row r="113" spans="1:12" ht="15.75" customHeight="1" thickBot="1">
      <c r="A113" s="125" t="s">
        <v>39</v>
      </c>
      <c r="B113" s="125"/>
      <c r="C113" s="125"/>
      <c r="D113" s="125"/>
      <c r="E113" s="27" t="s">
        <v>15</v>
      </c>
      <c r="F113" s="27" t="s">
        <v>16</v>
      </c>
      <c r="G113" s="27" t="s">
        <v>17</v>
      </c>
      <c r="H113" s="27" t="s">
        <v>18</v>
      </c>
      <c r="I113" s="27" t="s">
        <v>19</v>
      </c>
      <c r="J113" s="27" t="s">
        <v>20</v>
      </c>
      <c r="L113" s="116"/>
    </row>
    <row r="114" spans="1:12" ht="15.75" customHeight="1" thickBot="1">
      <c r="A114" s="125"/>
      <c r="B114" s="125"/>
      <c r="C114" s="125"/>
      <c r="D114" s="125"/>
      <c r="E114" s="41">
        <f>G64</f>
        <v>0</v>
      </c>
      <c r="F114" s="41">
        <f>G105+G110</f>
        <v>0</v>
      </c>
      <c r="G114" s="41">
        <f>G79</f>
        <v>0</v>
      </c>
      <c r="H114" s="41">
        <f>H64+H79+H105+H110</f>
        <v>0</v>
      </c>
      <c r="I114" s="41">
        <f>I64+I79+I105+I110</f>
        <v>0</v>
      </c>
      <c r="J114" s="41">
        <f>J64+J79+J105+J110</f>
        <v>0</v>
      </c>
      <c r="L114" s="116"/>
    </row>
    <row r="116" ht="9.75" customHeight="1"/>
    <row r="117" spans="1:5" ht="15" customHeight="1">
      <c r="A117" s="42" t="s">
        <v>30</v>
      </c>
      <c r="C117" s="45"/>
      <c r="D117" s="43"/>
      <c r="E117" s="44"/>
    </row>
    <row r="118" spans="1:5" ht="15.75">
      <c r="A118" s="42" t="s">
        <v>32</v>
      </c>
      <c r="C118" s="45"/>
      <c r="D118" s="43"/>
      <c r="E118" s="44"/>
    </row>
    <row r="119" spans="1:5" ht="30.75" customHeight="1">
      <c r="A119" s="42" t="s">
        <v>31</v>
      </c>
      <c r="C119" s="45"/>
      <c r="D119" s="43"/>
      <c r="E119" s="44"/>
    </row>
  </sheetData>
  <mergeCells count="16">
    <mergeCell ref="A105:B105"/>
    <mergeCell ref="A107:J107"/>
    <mergeCell ref="A110:B110"/>
    <mergeCell ref="A113:D114"/>
    <mergeCell ref="A66:J66"/>
    <mergeCell ref="A68:A78"/>
    <mergeCell ref="A79:B79"/>
    <mergeCell ref="A81:J81"/>
    <mergeCell ref="A83:A93"/>
    <mergeCell ref="A94:A104"/>
    <mergeCell ref="A51:A63"/>
    <mergeCell ref="A64:B64"/>
    <mergeCell ref="A13:J13"/>
    <mergeCell ref="A15:A30"/>
    <mergeCell ref="A31:A44"/>
    <mergeCell ref="A45:A50"/>
  </mergeCells>
  <dataValidations count="1">
    <dataValidation type="list" allowBlank="1" showInputMessage="1" showErrorMessage="1" sqref="E11">
      <formula1>kvartál!$A$1:$A$4</formula1>
    </dataValidation>
  </dataValidations>
  <printOptions horizontalCentered="1"/>
  <pageMargins left="0.31496062992126" right="0.31496062992126" top="0.393700787401575" bottom="0.393700787401575" header="0.31496062992126" footer="0.31496062992126"/>
  <pageSetup cellComments="atEnd" fitToHeight="0" orientation="portrait" paperSize="9" scale="67" r:id="rId1"/>
  <headerFooter>
    <oddHeader>&amp;RPříloha č. 1</oddHeader>
    <oddFooter>&amp;CStránka &amp;P</oddFooter>
  </headerFooter>
  <rowBreaks count="1" manualBreakCount="1">
    <brk id="4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0010261536"/>
    <pageSetUpPr fitToPage="1"/>
  </sheetPr>
  <dimension ref="A1:AH119"/>
  <sheetViews>
    <sheetView workbookViewId="0" topLeftCell="A1">
      <selection pane="topLeft" activeCell="C14" sqref="C14"/>
    </sheetView>
  </sheetViews>
  <sheetFormatPr defaultColWidth="9.140625" defaultRowHeight="15"/>
  <cols>
    <col min="1" max="1" width="11" style="2" customWidth="1"/>
    <col min="2" max="2" width="8.57142857142857" style="2" customWidth="1"/>
    <col min="3" max="5" width="15.2857142857143" style="15" customWidth="1"/>
    <col min="6" max="9" width="16.5714285714286" style="2" customWidth="1"/>
    <col min="10" max="10" width="15.7142857142857" style="2" customWidth="1"/>
    <col min="11" max="11" width="13" style="2" customWidth="1"/>
    <col min="12" max="12" width="11" style="2" customWidth="1"/>
    <col min="13" max="13" width="6.42857142857143" style="2" customWidth="1"/>
    <col min="14" max="16" width="13" style="2" customWidth="1"/>
    <col min="17" max="17" width="6.42857142857143" style="2" customWidth="1"/>
    <col min="18" max="22" width="13" style="2" customWidth="1"/>
    <col min="23" max="23" width="11" style="2" customWidth="1"/>
    <col min="24" max="24" width="6.42857142857143" style="2" customWidth="1"/>
    <col min="25" max="27" width="13" style="2" customWidth="1"/>
    <col min="28" max="28" width="6.42857142857143" style="2" customWidth="1"/>
    <col min="29" max="33" width="13" style="2" customWidth="1"/>
    <col min="34" max="34" width="14.2857142857143" style="2" customWidth="1"/>
    <col min="35" max="35" width="8.42857142857143" style="2" bestFit="1" customWidth="1"/>
    <col min="36" max="38" width="13" style="2" customWidth="1"/>
    <col min="39" max="39" width="6.42857142857143" style="2" customWidth="1"/>
    <col min="40" max="43" width="13" style="2" customWidth="1"/>
    <col min="44" max="44" width="5.85714285714286" style="2" customWidth="1"/>
    <col min="45" max="45" width="5.14285714285714" style="2" customWidth="1"/>
    <col min="46" max="57" width="5.71428571428571" style="2" bestFit="1" customWidth="1"/>
    <col min="58" max="59" width="6" style="2" customWidth="1"/>
    <col min="60" max="60" width="5.85714285714286" style="2" customWidth="1"/>
    <col min="61" max="148" width="5.71428571428571" style="2" bestFit="1" customWidth="1"/>
    <col min="149" max="151" width="6.57142857142857" style="2" bestFit="1" customWidth="1"/>
    <col min="152" max="158" width="5.71428571428571" style="2" bestFit="1" customWidth="1"/>
    <col min="159" max="16384" width="9.14285714285714" style="2"/>
  </cols>
  <sheetData>
    <row r="1" spans="1:4" ht="15">
      <c r="A1" s="12" t="s">
        <v>40</v>
      </c>
      <c r="B1" s="13"/>
      <c r="C1" s="14"/>
      <c r="D1" s="14"/>
    </row>
    <row r="2" spans="1:4" ht="15">
      <c r="A2"/>
      <c r="B2"/>
      <c r="C2"/>
      <c r="D2"/>
    </row>
    <row r="3" spans="1:5" ht="22.5">
      <c r="A3" s="1" t="s">
        <v>42</v>
      </c>
      <c r="C3" s="2"/>
      <c r="D3" s="2"/>
      <c r="E3" s="2"/>
    </row>
    <row r="4" spans="1:5" ht="9.75" customHeight="1">
      <c r="A4" s="3"/>
      <c r="C4" s="2"/>
      <c r="D4" s="2"/>
      <c r="E4" s="2"/>
    </row>
    <row r="5" spans="1:16" ht="21" customHeight="1">
      <c r="A5" s="4" t="s">
        <v>12</v>
      </c>
      <c r="B5" s="37"/>
      <c r="C5" s="38"/>
      <c r="D5" s="38"/>
      <c r="E5" s="38"/>
      <c r="F5" s="38"/>
      <c r="G5" s="38"/>
      <c r="H5" s="38"/>
      <c r="I5" s="38"/>
      <c r="J5" s="39"/>
      <c r="K5"/>
      <c r="L5"/>
      <c r="M5"/>
      <c r="O5" s="23"/>
      <c r="P5" s="23"/>
    </row>
    <row r="6" spans="1:16" ht="21" customHeight="1">
      <c r="A6" s="4"/>
      <c r="B6"/>
      <c r="C6"/>
      <c r="D6"/>
      <c r="E6"/>
      <c r="F6"/>
      <c r="G6"/>
      <c r="H6"/>
      <c r="I6"/>
      <c r="J6"/>
      <c r="K6"/>
      <c r="L6"/>
      <c r="M6"/>
      <c r="O6" s="23"/>
      <c r="P6" s="23"/>
    </row>
    <row r="7" spans="1:16" ht="21" customHeight="1">
      <c r="A7" s="42" t="s">
        <v>14</v>
      </c>
      <c r="B7" s="47"/>
      <c r="C7" s="48"/>
      <c r="D7" s="37"/>
      <c r="E7" s="49"/>
      <c r="F7" s="49"/>
      <c r="G7" s="49"/>
      <c r="H7" s="49"/>
      <c r="I7" s="49"/>
      <c r="J7" s="50"/>
      <c r="K7"/>
      <c r="L7"/>
      <c r="M7"/>
      <c r="O7" s="23"/>
      <c r="P7" s="23"/>
    </row>
    <row r="8" spans="1:16" ht="21" customHeight="1">
      <c r="A8" s="46" t="s">
        <v>43</v>
      </c>
      <c r="B8"/>
      <c r="C8"/>
      <c r="D8"/>
      <c r="E8"/>
      <c r="F8"/>
      <c r="G8"/>
      <c r="H8"/>
      <c r="I8"/>
      <c r="J8"/>
      <c r="K8"/>
      <c r="L8"/>
      <c r="M8"/>
      <c r="O8" s="23"/>
      <c r="P8" s="23"/>
    </row>
    <row r="9" spans="1:16" ht="21" customHeight="1">
      <c r="A9" s="46" t="s">
        <v>41</v>
      </c>
      <c r="B9"/>
      <c r="C9"/>
      <c r="D9"/>
      <c r="E9"/>
      <c r="F9"/>
      <c r="G9"/>
      <c r="H9"/>
      <c r="I9"/>
      <c r="J9"/>
      <c r="K9"/>
      <c r="L9"/>
      <c r="M9"/>
      <c r="O9" s="23"/>
      <c r="P9" s="23"/>
    </row>
    <row r="10" spans="1:16" ht="16.5">
      <c r="A10" s="4"/>
      <c r="B10" s="5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5" ht="16.5">
      <c r="A11" s="4" t="s">
        <v>37</v>
      </c>
      <c r="B11" s="5"/>
      <c r="C11" s="6"/>
      <c r="D11" s="6"/>
      <c r="E11" s="40" t="s">
        <v>49</v>
      </c>
    </row>
    <row r="12" spans="3:5" ht="15.75" thickBot="1">
      <c r="C12" s="2"/>
      <c r="D12" s="2"/>
      <c r="E12" s="2"/>
    </row>
    <row r="13" spans="1:10" ht="17.25" thickBot="1">
      <c r="A13" s="127" t="s">
        <v>33</v>
      </c>
      <c r="B13" s="128"/>
      <c r="C13" s="128"/>
      <c r="D13" s="128"/>
      <c r="E13" s="128"/>
      <c r="F13" s="128"/>
      <c r="G13" s="128"/>
      <c r="H13" s="128"/>
      <c r="I13" s="128"/>
      <c r="J13" s="129"/>
    </row>
    <row r="14" spans="1:10" ht="60" customHeight="1" thickBot="1">
      <c r="A14" s="7" t="s">
        <v>1</v>
      </c>
      <c r="B14" s="7" t="s">
        <v>0</v>
      </c>
      <c r="C14" s="8" t="str">
        <f>IF($E$11="1. Q. 2025","Počet neobs. míst k vázání (zaokr. na 3 des. místa)
LEDEN",IF($E$11="2. Q. 2025","Počet neobs. míst k vázání (zaokr. na 3 des. místa)
DUBEN",IF($E$11="3. Q. 2025","Počet neobs. míst k vázání (zaokr. na 3 des. místa)
ČERVENEC",IF($E$11="4. Q. 2025","Počet neobs. míst k vázání (zaokr. na 3 des. místa)
ŘÍJEN"))))</f>
        <v>Počet neobs. míst k vázání (zaokr. na 3 des. místa)
LEDEN</v>
      </c>
      <c r="D14" s="8" t="str">
        <f>IF($E$11="1. Q. 2025","Počet neobs. míst k vázání (zaokr. na 3 des. místa)
ÚNOR",IF($E$11="2. Q. 2025","Počet neobs. míst k vázání (zaokr. na 3 des. místa)
KVĚTEN",IF($E$11="3. Q. 2025","Počet neobs. míst k vázání (zaokr. na 3 des. místa)
SRPEN",IF($E$11="4. Q. 2025","Počet neobs. míst k vázání (zaokr. na 3 des. místa)
LISTOPAD"))))</f>
        <v>Počet neobs. míst k vázání (zaokr. na 3 des. místa)
ÚNOR</v>
      </c>
      <c r="E14" s="8" t="str">
        <f>IF($E$11="1. Q. 2025","Počet neobs. míst k vázání (zaokr. na 3 des. místa)
BŘEZEN",IF($E$11="2. Q. 2025","Počet neobs. míst k vázání (zaokr. na 3 des. místa)
ČERVEN",IF($E$11="3. Q. 2025","Počet neobs. míst k vázání (zaokr. na 3 des. místa)
ZÁŘÍ",IF($E$11="4. Q. 2025","Počet neobs. míst k vázání (zaokr. na 3 des. místa)
PROSINEC"))))</f>
        <v>Počet neobs. míst k vázání (zaokr. na 3 des. místa)
BŘEZEN</v>
      </c>
      <c r="F14" s="9" t="s">
        <v>6</v>
      </c>
      <c r="G14" s="83" t="s">
        <v>21</v>
      </c>
      <c r="H14" s="83" t="s">
        <v>22</v>
      </c>
      <c r="I14" s="83" t="s">
        <v>23</v>
      </c>
      <c r="J14" s="83" t="s">
        <v>24</v>
      </c>
    </row>
    <row r="15" spans="1:33" ht="15" customHeight="1">
      <c r="A15" s="130" t="s">
        <v>2</v>
      </c>
      <c r="B15" s="19">
        <v>1</v>
      </c>
      <c r="C15" s="28"/>
      <c r="D15" s="29"/>
      <c r="E15" s="29"/>
      <c r="F15" s="73">
        <v>13540</v>
      </c>
      <c r="G15" s="84">
        <f t="shared" si="0" ref="G15:G63">(C15+D15+E15)*F15</f>
        <v>0</v>
      </c>
      <c r="H15" s="93">
        <f>ROUND(G15*0.248,0)</f>
        <v>0</v>
      </c>
      <c r="I15" s="98">
        <f>ROUND(G15*0.09,0)</f>
        <v>0</v>
      </c>
      <c r="J15" s="93">
        <f>ROUND(G15*0.01,0)</f>
        <v>0</v>
      </c>
      <c r="K15" s="22"/>
      <c r="L15" s="116"/>
      <c r="N15" s="52"/>
      <c r="AG15" s="22"/>
    </row>
    <row r="16" spans="1:33" ht="15">
      <c r="A16" s="131"/>
      <c r="B16" s="20">
        <v>2</v>
      </c>
      <c r="C16" s="28"/>
      <c r="D16" s="29"/>
      <c r="E16" s="29"/>
      <c r="F16" s="74">
        <v>14440</v>
      </c>
      <c r="G16" s="85">
        <f t="shared" si="0"/>
        <v>0</v>
      </c>
      <c r="H16" s="61">
        <f t="shared" si="1" ref="H16:H63">ROUND(G16*0.248,0)</f>
        <v>0</v>
      </c>
      <c r="I16" s="99">
        <f t="shared" si="2" ref="I16:I63">ROUND(G16*0.09,0)</f>
        <v>0</v>
      </c>
      <c r="J16" s="61">
        <f t="shared" si="3" ref="J16:J63">ROUND(G16*0.01,0)</f>
        <v>0</v>
      </c>
      <c r="K16" s="22"/>
      <c r="L16" s="116"/>
      <c r="N16" s="52"/>
      <c r="V16" s="22"/>
      <c r="AG16" s="22"/>
    </row>
    <row r="17" spans="1:33" ht="15">
      <c r="A17" s="131"/>
      <c r="B17" s="20">
        <v>3</v>
      </c>
      <c r="C17" s="28"/>
      <c r="D17" s="29"/>
      <c r="E17" s="29"/>
      <c r="F17" s="74">
        <v>15390</v>
      </c>
      <c r="G17" s="85">
        <f t="shared" si="0"/>
        <v>0</v>
      </c>
      <c r="H17" s="61">
        <f t="shared" si="1"/>
        <v>0</v>
      </c>
      <c r="I17" s="99">
        <f t="shared" si="2"/>
        <v>0</v>
      </c>
      <c r="J17" s="61">
        <f t="shared" si="3"/>
        <v>0</v>
      </c>
      <c r="K17" s="22"/>
      <c r="L17" s="116"/>
      <c r="N17" s="52"/>
      <c r="V17" s="22"/>
      <c r="AG17" s="22"/>
    </row>
    <row r="18" spans="1:34" ht="15">
      <c r="A18" s="131"/>
      <c r="B18" s="20">
        <v>4</v>
      </c>
      <c r="C18" s="28"/>
      <c r="D18" s="29"/>
      <c r="E18" s="29"/>
      <c r="F18" s="74">
        <v>16420</v>
      </c>
      <c r="G18" s="85">
        <f t="shared" si="0"/>
        <v>0</v>
      </c>
      <c r="H18" s="61">
        <f t="shared" si="1"/>
        <v>0</v>
      </c>
      <c r="I18" s="99">
        <f t="shared" si="2"/>
        <v>0</v>
      </c>
      <c r="J18" s="61">
        <f t="shared" si="3"/>
        <v>0</v>
      </c>
      <c r="K18" s="22"/>
      <c r="L18" s="116"/>
      <c r="N18" s="52"/>
      <c r="V18" s="22"/>
      <c r="AG18" s="22"/>
      <c r="AH18" s="11"/>
    </row>
    <row r="19" spans="1:33" ht="15">
      <c r="A19" s="131"/>
      <c r="B19" s="20">
        <v>5</v>
      </c>
      <c r="C19" s="28"/>
      <c r="D19" s="29"/>
      <c r="E19" s="29"/>
      <c r="F19" s="74">
        <v>17530</v>
      </c>
      <c r="G19" s="85">
        <f t="shared" si="0"/>
        <v>0</v>
      </c>
      <c r="H19" s="61">
        <f t="shared" si="1"/>
        <v>0</v>
      </c>
      <c r="I19" s="99">
        <f t="shared" si="2"/>
        <v>0</v>
      </c>
      <c r="J19" s="61">
        <f t="shared" si="3"/>
        <v>0</v>
      </c>
      <c r="K19" s="22"/>
      <c r="L19" s="116"/>
      <c r="N19" s="52"/>
      <c r="V19" s="22"/>
      <c r="AG19" s="22"/>
    </row>
    <row r="20" spans="1:33" ht="15">
      <c r="A20" s="131"/>
      <c r="B20" s="20">
        <v>6</v>
      </c>
      <c r="C20" s="28"/>
      <c r="D20" s="29"/>
      <c r="E20" s="29"/>
      <c r="F20" s="74">
        <v>18750</v>
      </c>
      <c r="G20" s="85">
        <f t="shared" si="0"/>
        <v>0</v>
      </c>
      <c r="H20" s="61">
        <f t="shared" si="1"/>
        <v>0</v>
      </c>
      <c r="I20" s="99">
        <f t="shared" si="2"/>
        <v>0</v>
      </c>
      <c r="J20" s="61">
        <f t="shared" si="3"/>
        <v>0</v>
      </c>
      <c r="K20" s="22"/>
      <c r="L20" s="116"/>
      <c r="N20" s="52"/>
      <c r="V20" s="22"/>
      <c r="AG20" s="22"/>
    </row>
    <row r="21" spans="1:33" ht="15">
      <c r="A21" s="131"/>
      <c r="B21" s="20">
        <v>7</v>
      </c>
      <c r="C21" s="28"/>
      <c r="D21" s="29"/>
      <c r="E21" s="29"/>
      <c r="F21" s="74">
        <v>20080</v>
      </c>
      <c r="G21" s="85">
        <f t="shared" si="0"/>
        <v>0</v>
      </c>
      <c r="H21" s="61">
        <f t="shared" si="1"/>
        <v>0</v>
      </c>
      <c r="I21" s="99">
        <f t="shared" si="2"/>
        <v>0</v>
      </c>
      <c r="J21" s="61">
        <f t="shared" si="3"/>
        <v>0</v>
      </c>
      <c r="K21" s="22"/>
      <c r="L21" s="116"/>
      <c r="N21" s="52"/>
      <c r="V21" s="22"/>
      <c r="AG21" s="22"/>
    </row>
    <row r="22" spans="1:33" ht="15">
      <c r="A22" s="131"/>
      <c r="B22" s="20">
        <v>8</v>
      </c>
      <c r="C22" s="28"/>
      <c r="D22" s="29"/>
      <c r="E22" s="29"/>
      <c r="F22" s="74">
        <v>21530</v>
      </c>
      <c r="G22" s="85">
        <f t="shared" si="0"/>
        <v>0</v>
      </c>
      <c r="H22" s="61">
        <f t="shared" si="1"/>
        <v>0</v>
      </c>
      <c r="I22" s="99">
        <f t="shared" si="2"/>
        <v>0</v>
      </c>
      <c r="J22" s="61">
        <f t="shared" si="3"/>
        <v>0</v>
      </c>
      <c r="K22" s="22"/>
      <c r="L22" s="116"/>
      <c r="N22" s="52"/>
      <c r="V22" s="22"/>
      <c r="AG22" s="22"/>
    </row>
    <row r="23" spans="1:33" ht="15">
      <c r="A23" s="131"/>
      <c r="B23" s="20">
        <v>9</v>
      </c>
      <c r="C23" s="28"/>
      <c r="D23" s="29"/>
      <c r="E23" s="29"/>
      <c r="F23" s="74">
        <v>23110</v>
      </c>
      <c r="G23" s="85">
        <f t="shared" si="0"/>
        <v>0</v>
      </c>
      <c r="H23" s="61">
        <f t="shared" si="1"/>
        <v>0</v>
      </c>
      <c r="I23" s="99">
        <f t="shared" si="2"/>
        <v>0</v>
      </c>
      <c r="J23" s="61">
        <f t="shared" si="3"/>
        <v>0</v>
      </c>
      <c r="K23" s="22"/>
      <c r="L23" s="116"/>
      <c r="N23" s="52"/>
      <c r="V23" s="22"/>
      <c r="AG23" s="22"/>
    </row>
    <row r="24" spans="1:33" ht="15">
      <c r="A24" s="131"/>
      <c r="B24" s="20">
        <v>10</v>
      </c>
      <c r="C24" s="28"/>
      <c r="D24" s="29"/>
      <c r="E24" s="29"/>
      <c r="F24" s="74">
        <v>24790</v>
      </c>
      <c r="G24" s="85">
        <f t="shared" si="0"/>
        <v>0</v>
      </c>
      <c r="H24" s="61">
        <f t="shared" si="1"/>
        <v>0</v>
      </c>
      <c r="I24" s="99">
        <f t="shared" si="2"/>
        <v>0</v>
      </c>
      <c r="J24" s="61">
        <f t="shared" si="3"/>
        <v>0</v>
      </c>
      <c r="K24" s="22"/>
      <c r="L24" s="116"/>
      <c r="N24" s="52"/>
      <c r="V24" s="22"/>
      <c r="AG24" s="22"/>
    </row>
    <row r="25" spans="1:33" ht="15">
      <c r="A25" s="131"/>
      <c r="B25" s="20">
        <v>11</v>
      </c>
      <c r="C25" s="28"/>
      <c r="D25" s="29"/>
      <c r="E25" s="29"/>
      <c r="F25" s="74">
        <v>26680</v>
      </c>
      <c r="G25" s="85">
        <f t="shared" si="0"/>
        <v>0</v>
      </c>
      <c r="H25" s="61">
        <f t="shared" si="1"/>
        <v>0</v>
      </c>
      <c r="I25" s="99">
        <f t="shared" si="2"/>
        <v>0</v>
      </c>
      <c r="J25" s="61">
        <f t="shared" si="3"/>
        <v>0</v>
      </c>
      <c r="K25" s="22"/>
      <c r="L25" s="116"/>
      <c r="N25" s="52"/>
      <c r="V25" s="22"/>
      <c r="AG25" s="22"/>
    </row>
    <row r="26" spans="1:33" ht="15">
      <c r="A26" s="131"/>
      <c r="B26" s="20">
        <v>12</v>
      </c>
      <c r="C26" s="28"/>
      <c r="D26" s="29"/>
      <c r="E26" s="29"/>
      <c r="F26" s="74">
        <v>28650</v>
      </c>
      <c r="G26" s="85">
        <f t="shared" si="0"/>
        <v>0</v>
      </c>
      <c r="H26" s="61">
        <f>ROUND(G26*0.248,0)</f>
        <v>0</v>
      </c>
      <c r="I26" s="99">
        <f t="shared" si="2"/>
        <v>0</v>
      </c>
      <c r="J26" s="61">
        <f t="shared" si="3"/>
        <v>0</v>
      </c>
      <c r="K26" s="22"/>
      <c r="L26" s="116"/>
      <c r="N26" s="52"/>
      <c r="V26" s="22"/>
      <c r="AG26" s="22"/>
    </row>
    <row r="27" spans="1:33" ht="15">
      <c r="A27" s="131"/>
      <c r="B27" s="20">
        <v>13</v>
      </c>
      <c r="C27" s="28"/>
      <c r="D27" s="29"/>
      <c r="E27" s="29"/>
      <c r="F27" s="74">
        <v>30810</v>
      </c>
      <c r="G27" s="85">
        <f t="shared" si="0"/>
        <v>0</v>
      </c>
      <c r="H27" s="61">
        <f t="shared" si="1"/>
        <v>0</v>
      </c>
      <c r="I27" s="99">
        <f t="shared" si="2"/>
        <v>0</v>
      </c>
      <c r="J27" s="61">
        <f t="shared" si="3"/>
        <v>0</v>
      </c>
      <c r="K27" s="22"/>
      <c r="L27" s="116"/>
      <c r="N27" s="52"/>
      <c r="V27" s="22"/>
      <c r="AG27" s="22"/>
    </row>
    <row r="28" spans="1:33" ht="15">
      <c r="A28" s="131"/>
      <c r="B28" s="20">
        <v>14</v>
      </c>
      <c r="C28" s="28"/>
      <c r="D28" s="29"/>
      <c r="E28" s="29"/>
      <c r="F28" s="74">
        <v>33170</v>
      </c>
      <c r="G28" s="85">
        <f t="shared" si="0"/>
        <v>0</v>
      </c>
      <c r="H28" s="61">
        <f t="shared" si="1"/>
        <v>0</v>
      </c>
      <c r="I28" s="99">
        <f t="shared" si="2"/>
        <v>0</v>
      </c>
      <c r="J28" s="61">
        <f t="shared" si="3"/>
        <v>0</v>
      </c>
      <c r="K28" s="22"/>
      <c r="L28" s="116"/>
      <c r="N28" s="52"/>
      <c r="V28" s="22"/>
      <c r="AG28" s="22"/>
    </row>
    <row r="29" spans="1:33" ht="15">
      <c r="A29" s="131"/>
      <c r="B29" s="20">
        <v>15</v>
      </c>
      <c r="C29" s="28"/>
      <c r="D29" s="29"/>
      <c r="E29" s="29"/>
      <c r="F29" s="74">
        <v>35740</v>
      </c>
      <c r="G29" s="85">
        <f t="shared" si="0"/>
        <v>0</v>
      </c>
      <c r="H29" s="61">
        <f t="shared" si="1"/>
        <v>0</v>
      </c>
      <c r="I29" s="99">
        <f t="shared" si="2"/>
        <v>0</v>
      </c>
      <c r="J29" s="61">
        <f t="shared" si="3"/>
        <v>0</v>
      </c>
      <c r="K29" s="22"/>
      <c r="L29" s="116"/>
      <c r="N29" s="52"/>
      <c r="V29" s="22"/>
      <c r="AG29" s="22"/>
    </row>
    <row r="30" spans="1:33" ht="15.75" thickBot="1">
      <c r="A30" s="132"/>
      <c r="B30" s="21">
        <v>16</v>
      </c>
      <c r="C30" s="30"/>
      <c r="D30" s="31"/>
      <c r="E30" s="31"/>
      <c r="F30" s="75">
        <v>38530</v>
      </c>
      <c r="G30" s="86">
        <f t="shared" si="0"/>
        <v>0</v>
      </c>
      <c r="H30" s="63">
        <f t="shared" si="1"/>
        <v>0</v>
      </c>
      <c r="I30" s="100">
        <f t="shared" si="2"/>
        <v>0</v>
      </c>
      <c r="J30" s="63">
        <f t="shared" si="3"/>
        <v>0</v>
      </c>
      <c r="K30" s="22"/>
      <c r="L30" s="116"/>
      <c r="N30" s="52"/>
      <c r="V30" s="22"/>
      <c r="AG30" s="22"/>
    </row>
    <row r="31" spans="1:33" ht="15">
      <c r="A31" s="130" t="s">
        <v>3</v>
      </c>
      <c r="B31" s="19">
        <v>2</v>
      </c>
      <c r="C31" s="32"/>
      <c r="D31" s="32"/>
      <c r="E31" s="32"/>
      <c r="F31" s="76">
        <v>16870</v>
      </c>
      <c r="G31" s="84">
        <f t="shared" si="0"/>
        <v>0</v>
      </c>
      <c r="H31" s="93">
        <f t="shared" si="1"/>
        <v>0</v>
      </c>
      <c r="I31" s="98">
        <f t="shared" si="2"/>
        <v>0</v>
      </c>
      <c r="J31" s="93">
        <f t="shared" si="3"/>
        <v>0</v>
      </c>
      <c r="K31" s="22"/>
      <c r="L31" s="116"/>
      <c r="O31" s="53"/>
      <c r="V31" s="22"/>
      <c r="AG31" s="22"/>
    </row>
    <row r="32" spans="1:33" ht="15">
      <c r="A32" s="131"/>
      <c r="B32" s="20">
        <v>3</v>
      </c>
      <c r="C32" s="33"/>
      <c r="D32" s="29"/>
      <c r="E32" s="29"/>
      <c r="F32" s="77">
        <v>17980</v>
      </c>
      <c r="G32" s="85">
        <f t="shared" si="0"/>
        <v>0</v>
      </c>
      <c r="H32" s="61">
        <f t="shared" si="1"/>
        <v>0</v>
      </c>
      <c r="I32" s="99">
        <f t="shared" si="2"/>
        <v>0</v>
      </c>
      <c r="J32" s="61">
        <f t="shared" si="3"/>
        <v>0</v>
      </c>
      <c r="K32" s="22"/>
      <c r="L32" s="116"/>
      <c r="O32" s="53"/>
      <c r="AG32" s="22"/>
    </row>
    <row r="33" spans="1:33" ht="15">
      <c r="A33" s="131"/>
      <c r="B33" s="20">
        <v>4</v>
      </c>
      <c r="C33" s="33"/>
      <c r="D33" s="29"/>
      <c r="E33" s="29"/>
      <c r="F33" s="77">
        <v>19170</v>
      </c>
      <c r="G33" s="85">
        <f t="shared" si="0"/>
        <v>0</v>
      </c>
      <c r="H33" s="61">
        <f t="shared" si="1"/>
        <v>0</v>
      </c>
      <c r="I33" s="99">
        <f t="shared" si="2"/>
        <v>0</v>
      </c>
      <c r="J33" s="61">
        <f t="shared" si="3"/>
        <v>0</v>
      </c>
      <c r="K33" s="22"/>
      <c r="L33" s="116"/>
      <c r="O33" s="53"/>
      <c r="V33" s="22"/>
      <c r="AG33" s="22"/>
    </row>
    <row r="34" spans="1:33" ht="15">
      <c r="A34" s="131"/>
      <c r="B34" s="20">
        <v>5</v>
      </c>
      <c r="C34" s="33"/>
      <c r="D34" s="29"/>
      <c r="E34" s="29"/>
      <c r="F34" s="77">
        <v>20490</v>
      </c>
      <c r="G34" s="85">
        <f t="shared" si="0"/>
        <v>0</v>
      </c>
      <c r="H34" s="61">
        <f t="shared" si="1"/>
        <v>0</v>
      </c>
      <c r="I34" s="99">
        <f t="shared" si="2"/>
        <v>0</v>
      </c>
      <c r="J34" s="61">
        <f t="shared" si="3"/>
        <v>0</v>
      </c>
      <c r="K34" s="22"/>
      <c r="L34" s="116"/>
      <c r="O34" s="53"/>
      <c r="T34" s="6"/>
      <c r="U34" s="6"/>
      <c r="V34" s="22"/>
      <c r="AG34" s="22"/>
    </row>
    <row r="35" spans="1:33" ht="15" customHeight="1">
      <c r="A35" s="131"/>
      <c r="B35" s="20">
        <v>6</v>
      </c>
      <c r="C35" s="33"/>
      <c r="D35" s="29"/>
      <c r="E35" s="29"/>
      <c r="F35" s="77">
        <v>21870</v>
      </c>
      <c r="G35" s="85">
        <f t="shared" si="0"/>
        <v>0</v>
      </c>
      <c r="H35" s="61">
        <f t="shared" si="1"/>
        <v>0</v>
      </c>
      <c r="I35" s="99">
        <f t="shared" si="2"/>
        <v>0</v>
      </c>
      <c r="J35" s="61">
        <f t="shared" si="3"/>
        <v>0</v>
      </c>
      <c r="K35" s="22"/>
      <c r="L35" s="116"/>
      <c r="O35" s="53"/>
      <c r="V35" s="22"/>
      <c r="AG35" s="22"/>
    </row>
    <row r="36" spans="1:33" ht="15">
      <c r="A36" s="131"/>
      <c r="B36" s="20">
        <v>7</v>
      </c>
      <c r="C36" s="33"/>
      <c r="D36" s="29"/>
      <c r="E36" s="29"/>
      <c r="F36" s="77">
        <v>23400</v>
      </c>
      <c r="G36" s="85">
        <f t="shared" si="0"/>
        <v>0</v>
      </c>
      <c r="H36" s="61">
        <f t="shared" si="1"/>
        <v>0</v>
      </c>
      <c r="I36" s="99">
        <f t="shared" si="2"/>
        <v>0</v>
      </c>
      <c r="J36" s="61">
        <f t="shared" si="3"/>
        <v>0</v>
      </c>
      <c r="K36" s="22"/>
      <c r="L36" s="116"/>
      <c r="O36" s="53"/>
      <c r="P36" s="15"/>
      <c r="Q36" s="15"/>
      <c r="R36" s="15"/>
      <c r="S36" s="15"/>
      <c r="T36" s="15"/>
      <c r="V36" s="22"/>
      <c r="AG36" s="22"/>
    </row>
    <row r="37" spans="1:33" ht="15">
      <c r="A37" s="131"/>
      <c r="B37" s="20">
        <v>8</v>
      </c>
      <c r="C37" s="33"/>
      <c r="D37" s="29"/>
      <c r="E37" s="29"/>
      <c r="F37" s="77">
        <v>25760</v>
      </c>
      <c r="G37" s="85">
        <f t="shared" si="0"/>
        <v>0</v>
      </c>
      <c r="H37" s="61">
        <f t="shared" si="1"/>
        <v>0</v>
      </c>
      <c r="I37" s="99">
        <f t="shared" si="2"/>
        <v>0</v>
      </c>
      <c r="J37" s="61">
        <f t="shared" si="3"/>
        <v>0</v>
      </c>
      <c r="K37" s="22"/>
      <c r="L37" s="116"/>
      <c r="O37" s="53"/>
      <c r="P37" s="15"/>
      <c r="Q37" s="15"/>
      <c r="R37" s="15"/>
      <c r="S37" s="15"/>
      <c r="T37" s="15"/>
      <c r="V37" s="22"/>
      <c r="AG37" s="22"/>
    </row>
    <row r="38" spans="1:33" ht="15">
      <c r="A38" s="131"/>
      <c r="B38" s="20">
        <v>9</v>
      </c>
      <c r="C38" s="33"/>
      <c r="D38" s="29"/>
      <c r="E38" s="29"/>
      <c r="F38" s="77">
        <v>27690</v>
      </c>
      <c r="G38" s="85">
        <f t="shared" si="0"/>
        <v>0</v>
      </c>
      <c r="H38" s="61">
        <f t="shared" si="1"/>
        <v>0</v>
      </c>
      <c r="I38" s="99">
        <f t="shared" si="2"/>
        <v>0</v>
      </c>
      <c r="J38" s="61">
        <f t="shared" si="3"/>
        <v>0</v>
      </c>
      <c r="K38" s="22"/>
      <c r="L38" s="116"/>
      <c r="O38" s="53"/>
      <c r="P38" s="15"/>
      <c r="Q38" s="15"/>
      <c r="R38" s="15"/>
      <c r="S38" s="15"/>
      <c r="T38" s="15"/>
      <c r="V38" s="22"/>
      <c r="AE38" s="6"/>
      <c r="AF38" s="6"/>
      <c r="AG38" s="22"/>
    </row>
    <row r="39" spans="1:33" ht="15">
      <c r="A39" s="131"/>
      <c r="B39" s="20">
        <v>10</v>
      </c>
      <c r="C39" s="33"/>
      <c r="D39" s="29"/>
      <c r="E39" s="29"/>
      <c r="F39" s="77">
        <v>29740</v>
      </c>
      <c r="G39" s="85">
        <f t="shared" si="0"/>
        <v>0</v>
      </c>
      <c r="H39" s="61">
        <f t="shared" si="1"/>
        <v>0</v>
      </c>
      <c r="I39" s="99">
        <f t="shared" si="2"/>
        <v>0</v>
      </c>
      <c r="J39" s="61">
        <f t="shared" si="3"/>
        <v>0</v>
      </c>
      <c r="K39" s="22"/>
      <c r="L39" s="116"/>
      <c r="O39" s="53"/>
      <c r="P39" s="15"/>
      <c r="Q39" s="15"/>
      <c r="R39" s="15"/>
      <c r="S39" s="15"/>
      <c r="T39" s="15"/>
      <c r="V39" s="22"/>
      <c r="AG39" s="22"/>
    </row>
    <row r="40" spans="1:33" ht="15">
      <c r="A40" s="131"/>
      <c r="B40" s="20">
        <v>11</v>
      </c>
      <c r="C40" s="33"/>
      <c r="D40" s="29"/>
      <c r="E40" s="29"/>
      <c r="F40" s="77">
        <v>32060</v>
      </c>
      <c r="G40" s="85">
        <f t="shared" si="0"/>
        <v>0</v>
      </c>
      <c r="H40" s="61">
        <f t="shared" si="1"/>
        <v>0</v>
      </c>
      <c r="I40" s="99">
        <f t="shared" si="2"/>
        <v>0</v>
      </c>
      <c r="J40" s="61">
        <f t="shared" si="3"/>
        <v>0</v>
      </c>
      <c r="K40" s="22"/>
      <c r="L40" s="116"/>
      <c r="O40" s="53"/>
      <c r="P40" s="15"/>
      <c r="Q40" s="15"/>
      <c r="R40" s="15"/>
      <c r="S40" s="15"/>
      <c r="T40" s="15"/>
      <c r="V40" s="22"/>
      <c r="AG40" s="22"/>
    </row>
    <row r="41" spans="1:33" ht="15">
      <c r="A41" s="131"/>
      <c r="B41" s="20">
        <v>12</v>
      </c>
      <c r="C41" s="33"/>
      <c r="D41" s="29"/>
      <c r="E41" s="29"/>
      <c r="F41" s="77">
        <v>34460</v>
      </c>
      <c r="G41" s="85">
        <f t="shared" si="0"/>
        <v>0</v>
      </c>
      <c r="H41" s="61">
        <f t="shared" si="1"/>
        <v>0</v>
      </c>
      <c r="I41" s="99">
        <f>ROUND(G41*0.09,0)</f>
        <v>0</v>
      </c>
      <c r="J41" s="61">
        <f t="shared" si="3"/>
        <v>0</v>
      </c>
      <c r="K41" s="22"/>
      <c r="L41" s="116"/>
      <c r="O41" s="53"/>
      <c r="P41" s="15"/>
      <c r="Q41" s="15"/>
      <c r="R41" s="15"/>
      <c r="S41" s="15"/>
      <c r="T41" s="15"/>
      <c r="V41" s="22"/>
      <c r="AG41" s="22"/>
    </row>
    <row r="42" spans="1:33" ht="15">
      <c r="A42" s="131"/>
      <c r="B42" s="20">
        <v>13</v>
      </c>
      <c r="C42" s="33"/>
      <c r="D42" s="29"/>
      <c r="E42" s="29"/>
      <c r="F42" s="77">
        <v>37080</v>
      </c>
      <c r="G42" s="85">
        <f t="shared" si="0"/>
        <v>0</v>
      </c>
      <c r="H42" s="61">
        <f t="shared" si="1"/>
        <v>0</v>
      </c>
      <c r="I42" s="99">
        <f t="shared" si="2"/>
        <v>0</v>
      </c>
      <c r="J42" s="61">
        <f t="shared" si="3"/>
        <v>0</v>
      </c>
      <c r="K42" s="22"/>
      <c r="L42" s="116"/>
      <c r="O42" s="53"/>
      <c r="P42" s="15"/>
      <c r="Q42" s="15"/>
      <c r="R42" s="15"/>
      <c r="S42" s="15"/>
      <c r="T42" s="15"/>
      <c r="V42" s="22"/>
      <c r="AG42" s="22"/>
    </row>
    <row r="43" spans="1:33" ht="15">
      <c r="A43" s="131"/>
      <c r="B43" s="20">
        <v>14</v>
      </c>
      <c r="C43" s="33"/>
      <c r="D43" s="29"/>
      <c r="E43" s="29"/>
      <c r="F43" s="77">
        <v>39990</v>
      </c>
      <c r="G43" s="85">
        <f t="shared" si="0"/>
        <v>0</v>
      </c>
      <c r="H43" s="61">
        <f t="shared" si="1"/>
        <v>0</v>
      </c>
      <c r="I43" s="99">
        <f t="shared" si="2"/>
        <v>0</v>
      </c>
      <c r="J43" s="61">
        <f t="shared" si="3"/>
        <v>0</v>
      </c>
      <c r="K43" s="22"/>
      <c r="L43" s="116"/>
      <c r="O43" s="53"/>
      <c r="P43" s="15"/>
      <c r="Q43" s="15"/>
      <c r="R43" s="15"/>
      <c r="S43" s="15"/>
      <c r="T43" s="15"/>
      <c r="V43" s="22"/>
      <c r="AG43" s="22"/>
    </row>
    <row r="44" spans="1:33" ht="15.75" thickBot="1">
      <c r="A44" s="132"/>
      <c r="B44" s="21">
        <v>15</v>
      </c>
      <c r="C44" s="34"/>
      <c r="D44" s="31"/>
      <c r="E44" s="31"/>
      <c r="F44" s="78">
        <v>43130</v>
      </c>
      <c r="G44" s="86">
        <f t="shared" si="0"/>
        <v>0</v>
      </c>
      <c r="H44" s="63">
        <f t="shared" si="1"/>
        <v>0</v>
      </c>
      <c r="I44" s="100">
        <f t="shared" si="2"/>
        <v>0</v>
      </c>
      <c r="J44" s="63">
        <f t="shared" si="3"/>
        <v>0</v>
      </c>
      <c r="K44" s="22"/>
      <c r="L44" s="116"/>
      <c r="O44" s="53"/>
      <c r="P44" s="15"/>
      <c r="Q44" s="15"/>
      <c r="R44" s="15"/>
      <c r="S44" s="15"/>
      <c r="T44" s="15"/>
      <c r="V44" s="22"/>
      <c r="AG44" s="22"/>
    </row>
    <row r="45" spans="1:33" ht="15">
      <c r="A45" s="130" t="s">
        <v>4</v>
      </c>
      <c r="B45" s="19">
        <v>11</v>
      </c>
      <c r="C45" s="32"/>
      <c r="D45" s="32"/>
      <c r="E45" s="32"/>
      <c r="F45" s="118">
        <v>40380</v>
      </c>
      <c r="G45" s="84">
        <f t="shared" si="0"/>
        <v>0</v>
      </c>
      <c r="H45" s="93">
        <f t="shared" si="1"/>
        <v>0</v>
      </c>
      <c r="I45" s="98">
        <f t="shared" si="2"/>
        <v>0</v>
      </c>
      <c r="J45" s="93">
        <f t="shared" si="3"/>
        <v>0</v>
      </c>
      <c r="K45" s="22"/>
      <c r="L45" s="116"/>
      <c r="O45" s="54"/>
      <c r="T45" s="15"/>
      <c r="V45" s="22"/>
      <c r="AG45" s="22"/>
    </row>
    <row r="46" spans="1:33" ht="15">
      <c r="A46" s="131"/>
      <c r="B46" s="20">
        <v>12</v>
      </c>
      <c r="C46" s="33"/>
      <c r="D46" s="33"/>
      <c r="E46" s="33"/>
      <c r="F46" s="74">
        <v>42780</v>
      </c>
      <c r="G46" s="85">
        <f t="shared" si="0"/>
        <v>0</v>
      </c>
      <c r="H46" s="61">
        <f t="shared" si="1"/>
        <v>0</v>
      </c>
      <c r="I46" s="99">
        <f t="shared" si="2"/>
        <v>0</v>
      </c>
      <c r="J46" s="61">
        <f t="shared" si="3"/>
        <v>0</v>
      </c>
      <c r="K46" s="22"/>
      <c r="L46" s="116"/>
      <c r="O46" s="53"/>
      <c r="S46" s="15"/>
      <c r="T46" s="15"/>
      <c r="V46" s="22"/>
      <c r="AG46" s="22"/>
    </row>
    <row r="47" spans="1:33" ht="15">
      <c r="A47" s="131"/>
      <c r="B47" s="20">
        <v>13</v>
      </c>
      <c r="C47" s="33"/>
      <c r="D47" s="33"/>
      <c r="E47" s="33"/>
      <c r="F47" s="74">
        <v>47930</v>
      </c>
      <c r="G47" s="85">
        <f t="shared" si="0"/>
        <v>0</v>
      </c>
      <c r="H47" s="61">
        <f t="shared" si="1"/>
        <v>0</v>
      </c>
      <c r="I47" s="99">
        <f t="shared" si="2"/>
        <v>0</v>
      </c>
      <c r="J47" s="61">
        <f t="shared" si="3"/>
        <v>0</v>
      </c>
      <c r="K47" s="22"/>
      <c r="L47" s="116"/>
      <c r="O47" s="53"/>
      <c r="R47" s="15"/>
      <c r="S47" s="15"/>
      <c r="T47" s="15"/>
      <c r="V47" s="22"/>
      <c r="AG47" s="22"/>
    </row>
    <row r="48" spans="1:33" ht="15">
      <c r="A48" s="131"/>
      <c r="B48" s="20">
        <v>14</v>
      </c>
      <c r="C48" s="33"/>
      <c r="D48" s="33"/>
      <c r="E48" s="33"/>
      <c r="F48" s="74">
        <v>50980</v>
      </c>
      <c r="G48" s="85">
        <f t="shared" si="0"/>
        <v>0</v>
      </c>
      <c r="H48" s="61">
        <f t="shared" si="1"/>
        <v>0</v>
      </c>
      <c r="I48" s="99">
        <f t="shared" si="2"/>
        <v>0</v>
      </c>
      <c r="J48" s="61">
        <f t="shared" si="3"/>
        <v>0</v>
      </c>
      <c r="K48" s="22"/>
      <c r="L48" s="116"/>
      <c r="O48" s="53"/>
      <c r="Q48" s="15"/>
      <c r="R48" s="15"/>
      <c r="S48" s="15"/>
      <c r="T48" s="15"/>
      <c r="V48" s="22"/>
      <c r="AG48" s="22"/>
    </row>
    <row r="49" spans="1:33" ht="15">
      <c r="A49" s="131"/>
      <c r="B49" s="20">
        <v>15</v>
      </c>
      <c r="C49" s="33"/>
      <c r="D49" s="33"/>
      <c r="E49" s="33"/>
      <c r="F49" s="74">
        <v>53950</v>
      </c>
      <c r="G49" s="85">
        <f t="shared" si="0"/>
        <v>0</v>
      </c>
      <c r="H49" s="61">
        <f t="shared" si="1"/>
        <v>0</v>
      </c>
      <c r="I49" s="99">
        <f t="shared" si="2"/>
        <v>0</v>
      </c>
      <c r="J49" s="61">
        <f t="shared" si="3"/>
        <v>0</v>
      </c>
      <c r="K49" s="22"/>
      <c r="L49" s="116"/>
      <c r="O49" s="53"/>
      <c r="P49" s="15"/>
      <c r="Q49" s="15"/>
      <c r="R49" s="15"/>
      <c r="S49" s="15"/>
      <c r="T49" s="15"/>
      <c r="V49" s="22"/>
      <c r="AG49" s="22"/>
    </row>
    <row r="50" spans="1:33" s="6" customFormat="1" ht="15.75" thickBot="1">
      <c r="A50" s="132"/>
      <c r="B50" s="21">
        <v>16</v>
      </c>
      <c r="C50" s="33"/>
      <c r="D50" s="33"/>
      <c r="E50" s="33"/>
      <c r="F50" s="75">
        <v>57190</v>
      </c>
      <c r="G50" s="89">
        <f t="shared" si="0"/>
        <v>0</v>
      </c>
      <c r="H50" s="95">
        <f t="shared" si="1"/>
        <v>0</v>
      </c>
      <c r="I50" s="103">
        <f t="shared" si="2"/>
        <v>0</v>
      </c>
      <c r="J50" s="63">
        <f t="shared" si="3"/>
        <v>0</v>
      </c>
      <c r="K50" s="66"/>
      <c r="L50" s="116"/>
      <c r="O50" s="55"/>
      <c r="V50" s="66"/>
      <c r="AG50" s="66"/>
    </row>
    <row r="51" spans="1:33" s="6" customFormat="1" ht="15.75" customHeight="1">
      <c r="A51" s="130" t="s">
        <v>5</v>
      </c>
      <c r="B51" s="19">
        <v>4</v>
      </c>
      <c r="C51" s="65"/>
      <c r="D51" s="65"/>
      <c r="E51" s="65"/>
      <c r="F51" s="76">
        <v>16630</v>
      </c>
      <c r="G51" s="90">
        <f t="shared" si="0"/>
        <v>0</v>
      </c>
      <c r="H51" s="96">
        <f t="shared" si="1"/>
        <v>0</v>
      </c>
      <c r="I51" s="104">
        <f t="shared" si="2"/>
        <v>0</v>
      </c>
      <c r="J51" s="94">
        <f t="shared" si="3"/>
        <v>0</v>
      </c>
      <c r="K51" s="66"/>
      <c r="L51" s="116"/>
      <c r="N51" s="52"/>
      <c r="AG51" s="66"/>
    </row>
    <row r="52" spans="1:33" s="6" customFormat="1" ht="15">
      <c r="A52" s="131"/>
      <c r="B52" s="20">
        <v>5</v>
      </c>
      <c r="C52" s="58"/>
      <c r="D52" s="58"/>
      <c r="E52" s="58"/>
      <c r="F52" s="79">
        <v>18050</v>
      </c>
      <c r="G52" s="91">
        <f t="shared" si="0"/>
        <v>0</v>
      </c>
      <c r="H52" s="68">
        <f t="shared" si="1"/>
        <v>0</v>
      </c>
      <c r="I52" s="105">
        <f t="shared" si="2"/>
        <v>0</v>
      </c>
      <c r="J52" s="61">
        <f t="shared" si="3"/>
        <v>0</v>
      </c>
      <c r="K52" s="66"/>
      <c r="L52" s="116"/>
      <c r="N52" s="52"/>
      <c r="AG52" s="66"/>
    </row>
    <row r="53" spans="1:33" s="6" customFormat="1" ht="15">
      <c r="A53" s="131"/>
      <c r="B53" s="20">
        <v>6</v>
      </c>
      <c r="C53" s="58"/>
      <c r="D53" s="58"/>
      <c r="E53" s="58"/>
      <c r="F53" s="79">
        <v>19510</v>
      </c>
      <c r="G53" s="91">
        <f t="shared" si="0"/>
        <v>0</v>
      </c>
      <c r="H53" s="68">
        <f t="shared" si="1"/>
        <v>0</v>
      </c>
      <c r="I53" s="105">
        <f t="shared" si="2"/>
        <v>0</v>
      </c>
      <c r="J53" s="61">
        <f t="shared" si="3"/>
        <v>0</v>
      </c>
      <c r="K53" s="66"/>
      <c r="L53" s="116"/>
      <c r="N53" s="52"/>
      <c r="AG53" s="66"/>
    </row>
    <row r="54" spans="1:33" s="6" customFormat="1" ht="15">
      <c r="A54" s="131"/>
      <c r="B54" s="20">
        <v>7</v>
      </c>
      <c r="C54" s="58"/>
      <c r="D54" s="58"/>
      <c r="E54" s="58"/>
      <c r="F54" s="79">
        <v>21140</v>
      </c>
      <c r="G54" s="91">
        <f t="shared" si="0"/>
        <v>0</v>
      </c>
      <c r="H54" s="68">
        <f t="shared" si="1"/>
        <v>0</v>
      </c>
      <c r="I54" s="105">
        <f t="shared" si="2"/>
        <v>0</v>
      </c>
      <c r="J54" s="61">
        <f t="shared" si="3"/>
        <v>0</v>
      </c>
      <c r="K54" s="66"/>
      <c r="L54" s="116"/>
      <c r="N54" s="52"/>
      <c r="AG54" s="66"/>
    </row>
    <row r="55" spans="1:33" s="6" customFormat="1" ht="15">
      <c r="A55" s="131"/>
      <c r="B55" s="20">
        <v>8</v>
      </c>
      <c r="C55" s="58"/>
      <c r="D55" s="58"/>
      <c r="E55" s="58"/>
      <c r="F55" s="79">
        <v>26800</v>
      </c>
      <c r="G55" s="91">
        <f t="shared" si="0"/>
        <v>0</v>
      </c>
      <c r="H55" s="68">
        <f t="shared" si="1"/>
        <v>0</v>
      </c>
      <c r="I55" s="105">
        <f t="shared" si="2"/>
        <v>0</v>
      </c>
      <c r="J55" s="61">
        <f t="shared" si="3"/>
        <v>0</v>
      </c>
      <c r="K55" s="66"/>
      <c r="L55" s="116"/>
      <c r="N55" s="52"/>
      <c r="AG55" s="66"/>
    </row>
    <row r="56" spans="1:33" s="6" customFormat="1" ht="15">
      <c r="A56" s="131"/>
      <c r="B56" s="20">
        <v>9</v>
      </c>
      <c r="C56" s="58"/>
      <c r="D56" s="58"/>
      <c r="E56" s="58"/>
      <c r="F56" s="79">
        <v>33490</v>
      </c>
      <c r="G56" s="91">
        <f t="shared" si="0"/>
        <v>0</v>
      </c>
      <c r="H56" s="68">
        <f t="shared" si="1"/>
        <v>0</v>
      </c>
      <c r="I56" s="105">
        <f t="shared" si="2"/>
        <v>0</v>
      </c>
      <c r="J56" s="61">
        <f t="shared" si="3"/>
        <v>0</v>
      </c>
      <c r="K56" s="66"/>
      <c r="L56" s="116"/>
      <c r="N56" s="52"/>
      <c r="AG56" s="66"/>
    </row>
    <row r="57" spans="1:33" s="6" customFormat="1" ht="15">
      <c r="A57" s="131"/>
      <c r="B57" s="20">
        <v>10</v>
      </c>
      <c r="C57" s="58"/>
      <c r="D57" s="58"/>
      <c r="E57" s="58"/>
      <c r="F57" s="79">
        <v>33760</v>
      </c>
      <c r="G57" s="91">
        <f t="shared" si="0"/>
        <v>0</v>
      </c>
      <c r="H57" s="68">
        <f t="shared" si="1"/>
        <v>0</v>
      </c>
      <c r="I57" s="105">
        <f t="shared" si="2"/>
        <v>0</v>
      </c>
      <c r="J57" s="61">
        <f t="shared" si="3"/>
        <v>0</v>
      </c>
      <c r="K57" s="66"/>
      <c r="L57" s="116"/>
      <c r="N57" s="52"/>
      <c r="V57" s="66"/>
      <c r="AG57" s="66"/>
    </row>
    <row r="58" spans="1:33" ht="15">
      <c r="A58" s="131"/>
      <c r="B58" s="20">
        <v>11</v>
      </c>
      <c r="C58" s="58"/>
      <c r="D58" s="58"/>
      <c r="E58" s="58"/>
      <c r="F58" s="79">
        <v>34370</v>
      </c>
      <c r="G58" s="85">
        <f t="shared" si="0"/>
        <v>0</v>
      </c>
      <c r="H58" s="61">
        <f t="shared" si="1"/>
        <v>0</v>
      </c>
      <c r="I58" s="99">
        <f t="shared" si="2"/>
        <v>0</v>
      </c>
      <c r="J58" s="61">
        <f t="shared" si="3"/>
        <v>0</v>
      </c>
      <c r="K58" s="22"/>
      <c r="L58" s="116"/>
      <c r="N58" s="52"/>
      <c r="V58" s="22"/>
      <c r="AG58" s="22"/>
    </row>
    <row r="59" spans="1:33" ht="15">
      <c r="A59" s="131"/>
      <c r="B59" s="20">
        <v>12</v>
      </c>
      <c r="C59" s="58"/>
      <c r="D59" s="58"/>
      <c r="E59" s="58"/>
      <c r="F59" s="79">
        <v>35120</v>
      </c>
      <c r="G59" s="85">
        <f t="shared" si="0"/>
        <v>0</v>
      </c>
      <c r="H59" s="61">
        <f t="shared" si="1"/>
        <v>0</v>
      </c>
      <c r="I59" s="99">
        <f t="shared" si="2"/>
        <v>0</v>
      </c>
      <c r="J59" s="61">
        <f t="shared" si="3"/>
        <v>0</v>
      </c>
      <c r="K59" s="22"/>
      <c r="L59" s="116"/>
      <c r="N59" s="52"/>
      <c r="V59" s="22"/>
      <c r="AG59" s="22"/>
    </row>
    <row r="60" spans="1:33" ht="15">
      <c r="A60" s="131"/>
      <c r="B60" s="20">
        <v>13</v>
      </c>
      <c r="C60" s="58"/>
      <c r="D60" s="58"/>
      <c r="E60" s="58"/>
      <c r="F60" s="79">
        <v>35960</v>
      </c>
      <c r="G60" s="85">
        <f t="shared" si="0"/>
        <v>0</v>
      </c>
      <c r="H60" s="61">
        <f t="shared" si="1"/>
        <v>0</v>
      </c>
      <c r="I60" s="99">
        <f t="shared" si="2"/>
        <v>0</v>
      </c>
      <c r="J60" s="61">
        <f t="shared" si="3"/>
        <v>0</v>
      </c>
      <c r="K60" s="22"/>
      <c r="L60" s="116"/>
      <c r="N60" s="52"/>
      <c r="V60" s="22"/>
      <c r="AG60" s="22"/>
    </row>
    <row r="61" spans="1:33" ht="15">
      <c r="A61" s="131"/>
      <c r="B61" s="56">
        <v>14</v>
      </c>
      <c r="C61" s="59"/>
      <c r="D61" s="59"/>
      <c r="E61" s="59"/>
      <c r="F61" s="80">
        <v>37310</v>
      </c>
      <c r="G61" s="85">
        <f t="shared" si="0"/>
        <v>0</v>
      </c>
      <c r="H61" s="61">
        <f t="shared" si="1"/>
        <v>0</v>
      </c>
      <c r="I61" s="99">
        <f t="shared" si="2"/>
        <v>0</v>
      </c>
      <c r="J61" s="61">
        <f t="shared" si="3"/>
        <v>0</v>
      </c>
      <c r="K61" s="22"/>
      <c r="L61" s="116"/>
      <c r="N61" s="52"/>
      <c r="V61" s="22"/>
      <c r="AG61" s="22"/>
    </row>
    <row r="62" spans="1:33" ht="15">
      <c r="A62" s="131"/>
      <c r="B62" s="20">
        <v>15</v>
      </c>
      <c r="C62" s="58"/>
      <c r="D62" s="58"/>
      <c r="E62" s="58"/>
      <c r="F62" s="79">
        <v>40110</v>
      </c>
      <c r="G62" s="85">
        <f t="shared" si="0"/>
        <v>0</v>
      </c>
      <c r="H62" s="61">
        <f t="shared" si="1"/>
        <v>0</v>
      </c>
      <c r="I62" s="99">
        <f t="shared" si="2"/>
        <v>0</v>
      </c>
      <c r="J62" s="61">
        <f t="shared" si="3"/>
        <v>0</v>
      </c>
      <c r="K62" s="22"/>
      <c r="L62" s="116"/>
      <c r="N62" s="52"/>
      <c r="V62" s="22"/>
      <c r="AG62" s="22"/>
    </row>
    <row r="63" spans="1:33" ht="15.75" thickBot="1">
      <c r="A63" s="132"/>
      <c r="B63" s="21">
        <v>16</v>
      </c>
      <c r="C63" s="60"/>
      <c r="D63" s="60"/>
      <c r="E63" s="60"/>
      <c r="F63" s="81">
        <v>43210</v>
      </c>
      <c r="G63" s="88">
        <f t="shared" si="0"/>
        <v>0</v>
      </c>
      <c r="H63" s="62">
        <f t="shared" si="1"/>
        <v>0</v>
      </c>
      <c r="I63" s="102">
        <f t="shared" si="2"/>
        <v>0</v>
      </c>
      <c r="J63" s="62">
        <f t="shared" si="3"/>
        <v>0</v>
      </c>
      <c r="K63" s="22"/>
      <c r="L63" s="116"/>
      <c r="N63" s="52"/>
      <c r="V63" s="22"/>
      <c r="AG63" s="22"/>
    </row>
    <row r="64" spans="1:21" ht="19.5" thickBot="1">
      <c r="A64" s="126" t="s">
        <v>29</v>
      </c>
      <c r="B64" s="133"/>
      <c r="C64" s="57">
        <f>SUM(C15:C63)</f>
        <v>0</v>
      </c>
      <c r="D64" s="57">
        <f>SUM(D15:D63)</f>
        <v>0</v>
      </c>
      <c r="E64" s="57">
        <f>SUM(E15:E63)</f>
        <v>0</v>
      </c>
      <c r="F64" s="82"/>
      <c r="G64" s="92">
        <f>SUM(G15:G63)</f>
        <v>0</v>
      </c>
      <c r="H64" s="97">
        <f>SUM(H15:H63)</f>
        <v>0</v>
      </c>
      <c r="I64" s="106">
        <f>SUM(I15:I63)</f>
        <v>0</v>
      </c>
      <c r="J64" s="97">
        <f>SUM(J15:J63)</f>
        <v>0</v>
      </c>
      <c r="L64" s="116"/>
      <c r="M64" s="25"/>
      <c r="N64" s="25"/>
      <c r="O64" s="25"/>
      <c r="P64" s="25"/>
      <c r="Q64" s="25"/>
      <c r="R64" s="26"/>
      <c r="S64" s="26"/>
      <c r="T64" s="24"/>
      <c r="U64" s="24"/>
    </row>
    <row r="65" ht="15.75" thickBot="1">
      <c r="L65" s="116"/>
    </row>
    <row r="66" spans="1:12" ht="24" customHeight="1" thickBot="1">
      <c r="A66" s="127" t="s">
        <v>34</v>
      </c>
      <c r="B66" s="128"/>
      <c r="C66" s="128"/>
      <c r="D66" s="128"/>
      <c r="E66" s="128"/>
      <c r="F66" s="128"/>
      <c r="G66" s="128"/>
      <c r="H66" s="128"/>
      <c r="I66" s="128"/>
      <c r="J66" s="129"/>
      <c r="L66" s="116"/>
    </row>
    <row r="67" spans="1:12" ht="45" thickBot="1">
      <c r="A67" s="7" t="s">
        <v>1</v>
      </c>
      <c r="B67" s="7" t="s">
        <v>0</v>
      </c>
      <c r="C67" s="8" t="b">
        <f>IF($E$11="1. Q. 2024","Počet neobs. míst k vázání (zaokr. na 3 des. místa)
LEDEN",IF($E$11="2. Q. 2024","Počet neobs. míst k vázání (zaokr. na 3 des. místa)
DUBEN",IF($E$11="3. Q. 2024","Počet neobs. míst k vázání (zaokr. na 3 des. místa)
ČERVENEC",IF($E$11="4. Q. 2024","Počet neobs. míst k vázání (zaokr. na 3 des. místa)
ŘÍJEN"))))</f>
        <v>0</v>
      </c>
      <c r="D67" s="8" t="b">
        <f>IF($E$11="1. Q. 2024","Počet neobs. míst k vázání (zaokr. na 3 des. místa)
ÚNOR",IF($E$11="2. Q. 2024","Počet neobs. míst k vázání (zaokr. na 3 des. místa)
KVĚTEN",IF($E$11="3. Q. 2024","Počet neobs. míst k vázání (zaokr. na 3 des. místa)
SRPEN",IF($E$11="4. Q. 2024","Počet neobs. míst k vázání (zaokr. na 3 des. místa)
LISTOPAD"))))</f>
        <v>0</v>
      </c>
      <c r="E67" s="8" t="b">
        <f>IF($E$11="1. Q. 2024","Počet neobs. míst k vázání (zaokr. na 3 des. místa)
BŘEZEN",IF($E$11="2. Q. 2024","Počet neobs. míst k vázání (zaokr. na 3 des. místa)
ČERVEN",IF($E$11="3. Q. 2024","Počet neobs. míst k vázání (zaokr. na 3 des. místa)
ZÁŘÍ",IF($E$11="4. Q. 2024","Počet neobs. míst k vázání (zaokr. na 3 des. místa)
PROSINEC"))))</f>
        <v>0</v>
      </c>
      <c r="F67" s="9" t="s">
        <v>6</v>
      </c>
      <c r="G67" s="83" t="s">
        <v>25</v>
      </c>
      <c r="H67" s="83" t="s">
        <v>22</v>
      </c>
      <c r="I67" s="83" t="s">
        <v>23</v>
      </c>
      <c r="J67" s="83" t="s">
        <v>26</v>
      </c>
      <c r="L67" s="116"/>
    </row>
    <row r="68" spans="1:15" ht="15">
      <c r="A68" s="131" t="s">
        <v>7</v>
      </c>
      <c r="B68" s="20">
        <v>6</v>
      </c>
      <c r="C68" s="33"/>
      <c r="D68" s="33"/>
      <c r="E68" s="33"/>
      <c r="F68" s="73">
        <v>18750</v>
      </c>
      <c r="G68" s="85">
        <f t="shared" si="4" ref="G68:G78">(C68+D68+E68)*F68</f>
        <v>0</v>
      </c>
      <c r="H68" s="61">
        <f t="shared" si="5" ref="H68:H78">ROUND(G68*0.248,0)</f>
        <v>0</v>
      </c>
      <c r="I68" s="99">
        <f t="shared" si="6" ref="I68:I78">ROUND(G68*0.09,0)</f>
        <v>0</v>
      </c>
      <c r="J68" s="61">
        <f t="shared" si="7" ref="J68:J78">ROUND(G68*0.01,0)</f>
        <v>0</v>
      </c>
      <c r="L68" s="116"/>
      <c r="O68" s="53"/>
    </row>
    <row r="69" spans="1:15" ht="15">
      <c r="A69" s="131"/>
      <c r="B69" s="20">
        <v>7</v>
      </c>
      <c r="C69" s="33"/>
      <c r="D69" s="33"/>
      <c r="E69" s="33"/>
      <c r="F69" s="74">
        <v>20080</v>
      </c>
      <c r="G69" s="85">
        <f t="shared" si="4"/>
        <v>0</v>
      </c>
      <c r="H69" s="61">
        <f t="shared" si="5"/>
        <v>0</v>
      </c>
      <c r="I69" s="99">
        <f t="shared" si="6"/>
        <v>0</v>
      </c>
      <c r="J69" s="61">
        <f t="shared" si="7"/>
        <v>0</v>
      </c>
      <c r="L69" s="116"/>
      <c r="O69" s="53"/>
    </row>
    <row r="70" spans="1:15" ht="15">
      <c r="A70" s="131"/>
      <c r="B70" s="20">
        <v>8</v>
      </c>
      <c r="C70" s="33"/>
      <c r="D70" s="33"/>
      <c r="E70" s="33"/>
      <c r="F70" s="74">
        <v>21530</v>
      </c>
      <c r="G70" s="85">
        <f t="shared" si="4"/>
        <v>0</v>
      </c>
      <c r="H70" s="61">
        <f t="shared" si="5"/>
        <v>0</v>
      </c>
      <c r="I70" s="99">
        <f t="shared" si="6"/>
        <v>0</v>
      </c>
      <c r="J70" s="61">
        <f t="shared" si="7"/>
        <v>0</v>
      </c>
      <c r="L70" s="116"/>
      <c r="O70" s="53"/>
    </row>
    <row r="71" spans="1:15" ht="15">
      <c r="A71" s="131"/>
      <c r="B71" s="20">
        <v>9</v>
      </c>
      <c r="C71" s="33"/>
      <c r="D71" s="33"/>
      <c r="E71" s="33"/>
      <c r="F71" s="74">
        <v>23110</v>
      </c>
      <c r="G71" s="85">
        <f t="shared" si="4"/>
        <v>0</v>
      </c>
      <c r="H71" s="61">
        <f t="shared" si="5"/>
        <v>0</v>
      </c>
      <c r="I71" s="99">
        <f t="shared" si="6"/>
        <v>0</v>
      </c>
      <c r="J71" s="61">
        <f t="shared" si="7"/>
        <v>0</v>
      </c>
      <c r="L71" s="116"/>
      <c r="O71" s="53"/>
    </row>
    <row r="72" spans="1:15" ht="15">
      <c r="A72" s="131"/>
      <c r="B72" s="20">
        <v>10</v>
      </c>
      <c r="C72" s="33"/>
      <c r="D72" s="33"/>
      <c r="E72" s="33"/>
      <c r="F72" s="74">
        <v>24790</v>
      </c>
      <c r="G72" s="85">
        <f t="shared" si="4"/>
        <v>0</v>
      </c>
      <c r="H72" s="61">
        <f t="shared" si="5"/>
        <v>0</v>
      </c>
      <c r="I72" s="99">
        <f t="shared" si="6"/>
        <v>0</v>
      </c>
      <c r="J72" s="61">
        <f t="shared" si="7"/>
        <v>0</v>
      </c>
      <c r="L72" s="116"/>
      <c r="O72" s="53"/>
    </row>
    <row r="73" spans="1:15" ht="15">
      <c r="A73" s="131"/>
      <c r="B73" s="20">
        <v>11</v>
      </c>
      <c r="C73" s="33"/>
      <c r="D73" s="33"/>
      <c r="E73" s="33"/>
      <c r="F73" s="74">
        <v>26680</v>
      </c>
      <c r="G73" s="85">
        <f t="shared" si="4"/>
        <v>0</v>
      </c>
      <c r="H73" s="61">
        <f t="shared" si="5"/>
        <v>0</v>
      </c>
      <c r="I73" s="99">
        <f t="shared" si="6"/>
        <v>0</v>
      </c>
      <c r="J73" s="61">
        <f t="shared" si="7"/>
        <v>0</v>
      </c>
      <c r="L73" s="116"/>
      <c r="O73" s="53"/>
    </row>
    <row r="74" spans="1:15" ht="15">
      <c r="A74" s="131"/>
      <c r="B74" s="20">
        <v>12</v>
      </c>
      <c r="C74" s="33"/>
      <c r="D74" s="29"/>
      <c r="E74" s="29"/>
      <c r="F74" s="74">
        <v>29050</v>
      </c>
      <c r="G74" s="85">
        <f t="shared" si="4"/>
        <v>0</v>
      </c>
      <c r="H74" s="61">
        <f t="shared" si="5"/>
        <v>0</v>
      </c>
      <c r="I74" s="99">
        <f t="shared" si="6"/>
        <v>0</v>
      </c>
      <c r="J74" s="61">
        <f t="shared" si="7"/>
        <v>0</v>
      </c>
      <c r="L74" s="116"/>
      <c r="O74" s="53"/>
    </row>
    <row r="75" spans="1:15" ht="15">
      <c r="A75" s="131"/>
      <c r="B75" s="20">
        <v>13</v>
      </c>
      <c r="C75" s="33"/>
      <c r="D75" s="29"/>
      <c r="E75" s="29"/>
      <c r="F75" s="74">
        <v>32180</v>
      </c>
      <c r="G75" s="85">
        <f t="shared" si="4"/>
        <v>0</v>
      </c>
      <c r="H75" s="61">
        <f t="shared" si="5"/>
        <v>0</v>
      </c>
      <c r="I75" s="99">
        <f t="shared" si="6"/>
        <v>0</v>
      </c>
      <c r="J75" s="61">
        <f t="shared" si="7"/>
        <v>0</v>
      </c>
      <c r="L75" s="116"/>
      <c r="O75" s="53"/>
    </row>
    <row r="76" spans="1:15" ht="15">
      <c r="A76" s="131"/>
      <c r="B76" s="20">
        <v>14</v>
      </c>
      <c r="C76" s="33"/>
      <c r="D76" s="29"/>
      <c r="E76" s="29"/>
      <c r="F76" s="74">
        <v>36240</v>
      </c>
      <c r="G76" s="85">
        <f t="shared" si="4"/>
        <v>0</v>
      </c>
      <c r="H76" s="61">
        <f t="shared" si="5"/>
        <v>0</v>
      </c>
      <c r="I76" s="99">
        <f t="shared" si="6"/>
        <v>0</v>
      </c>
      <c r="J76" s="61">
        <f t="shared" si="7"/>
        <v>0</v>
      </c>
      <c r="L76" s="116"/>
      <c r="O76" s="53"/>
    </row>
    <row r="77" spans="1:15" ht="15">
      <c r="A77" s="131"/>
      <c r="B77" s="20">
        <v>15</v>
      </c>
      <c r="C77" s="33"/>
      <c r="D77" s="33"/>
      <c r="E77" s="33"/>
      <c r="F77" s="74">
        <v>41220</v>
      </c>
      <c r="G77" s="85">
        <f t="shared" si="4"/>
        <v>0</v>
      </c>
      <c r="H77" s="61">
        <f t="shared" si="5"/>
        <v>0</v>
      </c>
      <c r="I77" s="99">
        <f t="shared" si="6"/>
        <v>0</v>
      </c>
      <c r="J77" s="61">
        <f t="shared" si="7"/>
        <v>0</v>
      </c>
      <c r="L77" s="116"/>
      <c r="O77" s="53"/>
    </row>
    <row r="78" spans="1:15" ht="15.75" thickBot="1">
      <c r="A78" s="132"/>
      <c r="B78" s="21">
        <v>16</v>
      </c>
      <c r="C78" s="34"/>
      <c r="D78" s="34"/>
      <c r="E78" s="34"/>
      <c r="F78" s="75">
        <v>47320</v>
      </c>
      <c r="G78" s="88">
        <f t="shared" si="4"/>
        <v>0</v>
      </c>
      <c r="H78" s="62">
        <f t="shared" si="5"/>
        <v>0</v>
      </c>
      <c r="I78" s="102">
        <f t="shared" si="6"/>
        <v>0</v>
      </c>
      <c r="J78" s="62">
        <f t="shared" si="7"/>
        <v>0</v>
      </c>
      <c r="L78" s="116"/>
      <c r="O78" s="53"/>
    </row>
    <row r="79" spans="1:12" ht="15.75" thickBot="1">
      <c r="A79" s="126" t="s">
        <v>29</v>
      </c>
      <c r="B79" s="126"/>
      <c r="C79" s="35">
        <f>SUM(C68:C78)</f>
        <v>0</v>
      </c>
      <c r="D79" s="35">
        <f>SUM(D68:D78)</f>
        <v>0</v>
      </c>
      <c r="E79" s="35">
        <f>SUM(E68:E78)</f>
        <v>0</v>
      </c>
      <c r="F79" s="107"/>
      <c r="G79" s="92">
        <f>SUM(G68:G78)</f>
        <v>0</v>
      </c>
      <c r="H79" s="97">
        <f>SUM(H68:H78)</f>
        <v>0</v>
      </c>
      <c r="I79" s="106">
        <f>SUM(I68:I78)</f>
        <v>0</v>
      </c>
      <c r="J79" s="97">
        <f>SUM(J68:J78)</f>
        <v>0</v>
      </c>
      <c r="L79" s="116"/>
    </row>
    <row r="80" ht="15.75" thickBot="1">
      <c r="L80" s="116"/>
    </row>
    <row r="81" spans="1:12" ht="17.25" thickBot="1">
      <c r="A81" s="127" t="s">
        <v>35</v>
      </c>
      <c r="B81" s="128"/>
      <c r="C81" s="128"/>
      <c r="D81" s="128"/>
      <c r="E81" s="128"/>
      <c r="F81" s="128"/>
      <c r="G81" s="128"/>
      <c r="H81" s="128"/>
      <c r="I81" s="128"/>
      <c r="J81" s="129"/>
      <c r="L81" s="116"/>
    </row>
    <row r="82" spans="1:12" ht="45" thickBot="1">
      <c r="A82" s="7" t="s">
        <v>1</v>
      </c>
      <c r="B82" s="7" t="s">
        <v>0</v>
      </c>
      <c r="C82" s="8" t="b">
        <f>IF($E$11="1. Q. 2024","Počet neobs. míst k vázání (zaokr. na 3 des. místa)
LEDEN",IF($E$11="2. Q. 2024","Počet neobs. míst k vázání (zaokr. na 3 des. místa)
DUBEN",IF($E$11="3. Q. 2024","Počet neobs. míst k vázání (zaokr. na 3 des. místa)
ČERVENEC",IF($E$11="4. Q. 2024","Počet neobs. míst k vázání (zaokr. na 3 des. místa)
ŘÍJEN"))))</f>
        <v>0</v>
      </c>
      <c r="D82" s="8" t="b">
        <f>IF($E$11="1. Q. 2024","Počet neobs. míst k vázání (zaokr. na 3 des. místa)
ÚNOR",IF($E$11="2. Q. 2024","Počet neobs. míst k vázání (zaokr. na 3 des. místa)
KVĚTEN",IF($E$11="3. Q. 2024","Počet neobs. míst k vázání (zaokr. na 3 des. místa)
SRPEN",IF($E$11="4. Q. 2024","Počet neobs. míst k vázání (zaokr. na 3 des. místa)
LISTOPAD"))))</f>
        <v>0</v>
      </c>
      <c r="E82" s="8" t="b">
        <f>IF($E$11="1. Q. 2024","Počet neobs. míst k vázání (zaokr. na 3 des. místa)
BŘEZEN",IF($E$11="2. Q. 2024","Počet neobs. míst k vázání (zaokr. na 3 des. místa)
ČERVEN",IF($E$11="3. Q. 2024","Počet neobs. míst k vázání (zaokr. na 3 des. místa)
ZÁŘÍ",IF($E$11="4. Q. 2024","Počet neobs. míst k vázání (zaokr. na 3 des. místa)
PROSINEC"))))</f>
        <v>0</v>
      </c>
      <c r="F82" s="9" t="s">
        <v>6</v>
      </c>
      <c r="G82" s="83" t="s">
        <v>21</v>
      </c>
      <c r="H82" s="83" t="s">
        <v>27</v>
      </c>
      <c r="I82" s="83" t="s">
        <v>23</v>
      </c>
      <c r="J82" s="83" t="s">
        <v>24</v>
      </c>
      <c r="L82" s="116"/>
    </row>
    <row r="83" spans="1:14" ht="15" customHeight="1">
      <c r="A83" s="130" t="s">
        <v>53</v>
      </c>
      <c r="B83" s="19">
        <v>1</v>
      </c>
      <c r="C83" s="32"/>
      <c r="D83" s="32"/>
      <c r="E83" s="32"/>
      <c r="F83" s="73">
        <v>24800</v>
      </c>
      <c r="G83" s="84">
        <f t="shared" si="8" ref="G83:G104">(C83+D83+E83)*F83</f>
        <v>0</v>
      </c>
      <c r="H83" s="93">
        <f>ROUND(G83*0.248,0)</f>
        <v>0</v>
      </c>
      <c r="I83" s="98">
        <f>ROUND(G83*0.09,0)</f>
        <v>0</v>
      </c>
      <c r="J83" s="93">
        <f>ROUND(G83*0.01,0)</f>
        <v>0</v>
      </c>
      <c r="L83" s="116"/>
      <c r="N83" s="52"/>
    </row>
    <row r="84" spans="1:14" ht="15">
      <c r="A84" s="131"/>
      <c r="B84" s="20">
        <v>2</v>
      </c>
      <c r="C84" s="33"/>
      <c r="D84" s="33"/>
      <c r="E84" s="33"/>
      <c r="F84" s="74">
        <v>26570</v>
      </c>
      <c r="G84" s="85">
        <f t="shared" si="8"/>
        <v>0</v>
      </c>
      <c r="H84" s="61">
        <f t="shared" si="9" ref="H84:H104">ROUND(G84*0.248,0)</f>
        <v>0</v>
      </c>
      <c r="I84" s="99">
        <f t="shared" si="10" ref="I84:I104">ROUND(G84*0.09,0)</f>
        <v>0</v>
      </c>
      <c r="J84" s="61">
        <f t="shared" si="11" ref="J84:J104">ROUND(G84*0.01,0)</f>
        <v>0</v>
      </c>
      <c r="L84" s="116"/>
      <c r="N84" s="52"/>
    </row>
    <row r="85" spans="1:14" ht="15">
      <c r="A85" s="131"/>
      <c r="B85" s="20">
        <v>3</v>
      </c>
      <c r="C85" s="33"/>
      <c r="D85" s="33"/>
      <c r="E85" s="33"/>
      <c r="F85" s="74">
        <v>26860</v>
      </c>
      <c r="G85" s="85">
        <f t="shared" si="8"/>
        <v>0</v>
      </c>
      <c r="H85" s="61">
        <f t="shared" si="9"/>
        <v>0</v>
      </c>
      <c r="I85" s="99">
        <f t="shared" si="10"/>
        <v>0</v>
      </c>
      <c r="J85" s="61">
        <f t="shared" si="11"/>
        <v>0</v>
      </c>
      <c r="L85" s="116"/>
      <c r="N85" s="52"/>
    </row>
    <row r="86" spans="1:14" ht="15">
      <c r="A86" s="131"/>
      <c r="B86" s="20">
        <v>4</v>
      </c>
      <c r="C86" s="33"/>
      <c r="D86" s="33"/>
      <c r="E86" s="33"/>
      <c r="F86" s="74">
        <v>28820</v>
      </c>
      <c r="G86" s="85">
        <f t="shared" si="8"/>
        <v>0</v>
      </c>
      <c r="H86" s="61">
        <f t="shared" si="9"/>
        <v>0</v>
      </c>
      <c r="I86" s="99">
        <f t="shared" si="10"/>
        <v>0</v>
      </c>
      <c r="J86" s="61">
        <f t="shared" si="11"/>
        <v>0</v>
      </c>
      <c r="L86" s="116"/>
      <c r="N86" s="52"/>
    </row>
    <row r="87" spans="1:14" ht="15">
      <c r="A87" s="131"/>
      <c r="B87" s="20">
        <v>5</v>
      </c>
      <c r="C87" s="33"/>
      <c r="D87" s="33"/>
      <c r="E87" s="33"/>
      <c r="F87" s="74">
        <v>30940</v>
      </c>
      <c r="G87" s="85">
        <f t="shared" si="8"/>
        <v>0</v>
      </c>
      <c r="H87" s="61">
        <f t="shared" si="9"/>
        <v>0</v>
      </c>
      <c r="I87" s="99">
        <f t="shared" si="10"/>
        <v>0</v>
      </c>
      <c r="J87" s="61">
        <f t="shared" si="11"/>
        <v>0</v>
      </c>
      <c r="L87" s="116"/>
      <c r="N87" s="52"/>
    </row>
    <row r="88" spans="1:14" ht="15">
      <c r="A88" s="131"/>
      <c r="B88" s="20">
        <v>6</v>
      </c>
      <c r="C88" s="33"/>
      <c r="D88" s="33"/>
      <c r="E88" s="33"/>
      <c r="F88" s="74">
        <v>33230</v>
      </c>
      <c r="G88" s="85">
        <f t="shared" si="8"/>
        <v>0</v>
      </c>
      <c r="H88" s="61">
        <f t="shared" si="9"/>
        <v>0</v>
      </c>
      <c r="I88" s="99">
        <f t="shared" si="10"/>
        <v>0</v>
      </c>
      <c r="J88" s="61">
        <f t="shared" si="11"/>
        <v>0</v>
      </c>
      <c r="L88" s="116"/>
      <c r="N88" s="52"/>
    </row>
    <row r="89" spans="1:14" ht="15">
      <c r="A89" s="131"/>
      <c r="B89" s="20">
        <v>7</v>
      </c>
      <c r="C89" s="33"/>
      <c r="D89" s="33"/>
      <c r="E89" s="33"/>
      <c r="F89" s="74">
        <v>35690</v>
      </c>
      <c r="G89" s="85">
        <f t="shared" si="8"/>
        <v>0</v>
      </c>
      <c r="H89" s="61">
        <f t="shared" si="9"/>
        <v>0</v>
      </c>
      <c r="I89" s="99">
        <f t="shared" si="10"/>
        <v>0</v>
      </c>
      <c r="J89" s="61">
        <f t="shared" si="11"/>
        <v>0</v>
      </c>
      <c r="L89" s="116"/>
      <c r="N89" s="52"/>
    </row>
    <row r="90" spans="1:14" ht="15">
      <c r="A90" s="131"/>
      <c r="B90" s="20">
        <v>8</v>
      </c>
      <c r="C90" s="33"/>
      <c r="D90" s="33"/>
      <c r="E90" s="33"/>
      <c r="F90" s="74">
        <v>38400</v>
      </c>
      <c r="G90" s="85">
        <f t="shared" si="8"/>
        <v>0</v>
      </c>
      <c r="H90" s="61">
        <f t="shared" si="9"/>
        <v>0</v>
      </c>
      <c r="I90" s="99">
        <f t="shared" si="10"/>
        <v>0</v>
      </c>
      <c r="J90" s="61">
        <f t="shared" si="11"/>
        <v>0</v>
      </c>
      <c r="L90" s="116"/>
      <c r="N90" s="52"/>
    </row>
    <row r="91" spans="1:14" ht="15">
      <c r="A91" s="131"/>
      <c r="B91" s="20">
        <v>9</v>
      </c>
      <c r="C91" s="33"/>
      <c r="D91" s="33"/>
      <c r="E91" s="33"/>
      <c r="F91" s="74">
        <v>41320</v>
      </c>
      <c r="G91" s="85">
        <f t="shared" si="8"/>
        <v>0</v>
      </c>
      <c r="H91" s="61">
        <f t="shared" si="9"/>
        <v>0</v>
      </c>
      <c r="I91" s="99">
        <f t="shared" si="10"/>
        <v>0</v>
      </c>
      <c r="J91" s="61">
        <f t="shared" si="11"/>
        <v>0</v>
      </c>
      <c r="L91" s="116"/>
      <c r="N91" s="52"/>
    </row>
    <row r="92" spans="1:14" ht="15">
      <c r="A92" s="131"/>
      <c r="B92" s="20">
        <v>10</v>
      </c>
      <c r="C92" s="33"/>
      <c r="D92" s="33"/>
      <c r="E92" s="33"/>
      <c r="F92" s="74">
        <v>44510</v>
      </c>
      <c r="G92" s="85">
        <f t="shared" si="8"/>
        <v>0</v>
      </c>
      <c r="H92" s="61">
        <f t="shared" si="9"/>
        <v>0</v>
      </c>
      <c r="I92" s="99">
        <f t="shared" si="10"/>
        <v>0</v>
      </c>
      <c r="J92" s="61">
        <f t="shared" si="11"/>
        <v>0</v>
      </c>
      <c r="L92" s="116"/>
      <c r="N92" s="52"/>
    </row>
    <row r="93" spans="1:14" ht="15.75" thickBot="1">
      <c r="A93" s="132"/>
      <c r="B93" s="21">
        <v>11</v>
      </c>
      <c r="C93" s="34"/>
      <c r="D93" s="34"/>
      <c r="E93" s="34"/>
      <c r="F93" s="75">
        <v>47960</v>
      </c>
      <c r="G93" s="88">
        <f t="shared" si="8"/>
        <v>0</v>
      </c>
      <c r="H93" s="62">
        <f t="shared" si="9"/>
        <v>0</v>
      </c>
      <c r="I93" s="102">
        <f t="shared" si="10"/>
        <v>0</v>
      </c>
      <c r="J93" s="62">
        <f t="shared" si="11"/>
        <v>0</v>
      </c>
      <c r="L93" s="116"/>
      <c r="N93" s="52"/>
    </row>
    <row r="94" spans="1:15" ht="15" customHeight="1">
      <c r="A94" s="130" t="s">
        <v>54</v>
      </c>
      <c r="B94" s="19">
        <v>1</v>
      </c>
      <c r="C94" s="32"/>
      <c r="D94" s="32"/>
      <c r="E94" s="32"/>
      <c r="F94" s="73">
        <v>27280</v>
      </c>
      <c r="G94" s="84">
        <f t="shared" si="8"/>
        <v>0</v>
      </c>
      <c r="H94" s="93">
        <f t="shared" si="9"/>
        <v>0</v>
      </c>
      <c r="I94" s="98">
        <f t="shared" si="10"/>
        <v>0</v>
      </c>
      <c r="J94" s="93">
        <f t="shared" si="11"/>
        <v>0</v>
      </c>
      <c r="L94" s="116"/>
      <c r="O94" s="64"/>
    </row>
    <row r="95" spans="1:15" ht="15">
      <c r="A95" s="131"/>
      <c r="B95" s="20">
        <v>2</v>
      </c>
      <c r="C95" s="33"/>
      <c r="D95" s="33"/>
      <c r="E95" s="33"/>
      <c r="F95" s="74">
        <v>29230</v>
      </c>
      <c r="G95" s="85">
        <f t="shared" si="8"/>
        <v>0</v>
      </c>
      <c r="H95" s="61">
        <f t="shared" si="9"/>
        <v>0</v>
      </c>
      <c r="I95" s="99">
        <f t="shared" si="10"/>
        <v>0</v>
      </c>
      <c r="J95" s="61">
        <f t="shared" si="11"/>
        <v>0</v>
      </c>
      <c r="L95" s="116"/>
      <c r="O95" s="64"/>
    </row>
    <row r="96" spans="1:15" ht="15">
      <c r="A96" s="131"/>
      <c r="B96" s="20">
        <v>3</v>
      </c>
      <c r="C96" s="33"/>
      <c r="D96" s="33"/>
      <c r="E96" s="33"/>
      <c r="F96" s="74">
        <v>29550</v>
      </c>
      <c r="G96" s="85">
        <f t="shared" si="8"/>
        <v>0</v>
      </c>
      <c r="H96" s="61">
        <f t="shared" si="9"/>
        <v>0</v>
      </c>
      <c r="I96" s="99">
        <f t="shared" si="10"/>
        <v>0</v>
      </c>
      <c r="J96" s="61">
        <f t="shared" si="11"/>
        <v>0</v>
      </c>
      <c r="L96" s="116"/>
      <c r="O96" s="64"/>
    </row>
    <row r="97" spans="1:15" ht="15">
      <c r="A97" s="131"/>
      <c r="B97" s="20">
        <v>4</v>
      </c>
      <c r="C97" s="33"/>
      <c r="D97" s="33"/>
      <c r="E97" s="33"/>
      <c r="F97" s="74">
        <v>31710</v>
      </c>
      <c r="G97" s="85">
        <f t="shared" si="8"/>
        <v>0</v>
      </c>
      <c r="H97" s="61">
        <f t="shared" si="9"/>
        <v>0</v>
      </c>
      <c r="I97" s="99">
        <f t="shared" si="10"/>
        <v>0</v>
      </c>
      <c r="J97" s="61">
        <f t="shared" si="11"/>
        <v>0</v>
      </c>
      <c r="L97" s="116"/>
      <c r="O97" s="64"/>
    </row>
    <row r="98" spans="1:15" ht="15">
      <c r="A98" s="131"/>
      <c r="B98" s="20">
        <v>5</v>
      </c>
      <c r="C98" s="33"/>
      <c r="D98" s="33"/>
      <c r="E98" s="33"/>
      <c r="F98" s="74">
        <v>34040</v>
      </c>
      <c r="G98" s="85">
        <f t="shared" si="8"/>
        <v>0</v>
      </c>
      <c r="H98" s="61">
        <f t="shared" si="9"/>
        <v>0</v>
      </c>
      <c r="I98" s="99">
        <f t="shared" si="10"/>
        <v>0</v>
      </c>
      <c r="J98" s="61">
        <f t="shared" si="11"/>
        <v>0</v>
      </c>
      <c r="L98" s="116"/>
      <c r="O98" s="64"/>
    </row>
    <row r="99" spans="1:15" ht="15">
      <c r="A99" s="131"/>
      <c r="B99" s="20">
        <v>6</v>
      </c>
      <c r="C99" s="33"/>
      <c r="D99" s="33"/>
      <c r="E99" s="33"/>
      <c r="F99" s="74">
        <v>36560</v>
      </c>
      <c r="G99" s="85">
        <f t="shared" si="8"/>
        <v>0</v>
      </c>
      <c r="H99" s="61">
        <f t="shared" si="9"/>
        <v>0</v>
      </c>
      <c r="I99" s="99">
        <f t="shared" si="10"/>
        <v>0</v>
      </c>
      <c r="J99" s="61">
        <f t="shared" si="11"/>
        <v>0</v>
      </c>
      <c r="L99" s="116"/>
      <c r="O99" s="64"/>
    </row>
    <row r="100" spans="1:15" ht="15">
      <c r="A100" s="131"/>
      <c r="B100" s="20">
        <v>7</v>
      </c>
      <c r="C100" s="33"/>
      <c r="D100" s="33"/>
      <c r="E100" s="33"/>
      <c r="F100" s="74">
        <v>39260</v>
      </c>
      <c r="G100" s="85">
        <f t="shared" si="8"/>
        <v>0</v>
      </c>
      <c r="H100" s="61">
        <f t="shared" si="9"/>
        <v>0</v>
      </c>
      <c r="I100" s="99">
        <f t="shared" si="10"/>
        <v>0</v>
      </c>
      <c r="J100" s="61">
        <f t="shared" si="11"/>
        <v>0</v>
      </c>
      <c r="L100" s="116"/>
      <c r="O100" s="64"/>
    </row>
    <row r="101" spans="1:15" ht="15">
      <c r="A101" s="131"/>
      <c r="B101" s="20">
        <v>8</v>
      </c>
      <c r="C101" s="33"/>
      <c r="D101" s="33"/>
      <c r="E101" s="33"/>
      <c r="F101" s="74">
        <v>42240</v>
      </c>
      <c r="G101" s="85">
        <f t="shared" si="8"/>
        <v>0</v>
      </c>
      <c r="H101" s="61">
        <f t="shared" si="9"/>
        <v>0</v>
      </c>
      <c r="I101" s="99">
        <f t="shared" si="10"/>
        <v>0</v>
      </c>
      <c r="J101" s="61">
        <f t="shared" si="11"/>
        <v>0</v>
      </c>
      <c r="L101" s="116"/>
      <c r="O101" s="64"/>
    </row>
    <row r="102" spans="1:15" ht="15">
      <c r="A102" s="131"/>
      <c r="B102" s="20">
        <v>9</v>
      </c>
      <c r="C102" s="33"/>
      <c r="D102" s="33"/>
      <c r="E102" s="33"/>
      <c r="F102" s="74">
        <v>45460</v>
      </c>
      <c r="G102" s="85">
        <f t="shared" si="8"/>
        <v>0</v>
      </c>
      <c r="H102" s="61">
        <f t="shared" si="9"/>
        <v>0</v>
      </c>
      <c r="I102" s="99">
        <f t="shared" si="10"/>
        <v>0</v>
      </c>
      <c r="J102" s="61">
        <f t="shared" si="11"/>
        <v>0</v>
      </c>
      <c r="L102" s="116"/>
      <c r="O102" s="64"/>
    </row>
    <row r="103" spans="1:15" ht="15">
      <c r="A103" s="131"/>
      <c r="B103" s="20">
        <v>10</v>
      </c>
      <c r="C103" s="33"/>
      <c r="D103" s="33"/>
      <c r="E103" s="33"/>
      <c r="F103" s="74">
        <v>48970</v>
      </c>
      <c r="G103" s="85">
        <f t="shared" si="8"/>
        <v>0</v>
      </c>
      <c r="H103" s="61">
        <f t="shared" si="9"/>
        <v>0</v>
      </c>
      <c r="I103" s="99">
        <f t="shared" si="10"/>
        <v>0</v>
      </c>
      <c r="J103" s="61">
        <f t="shared" si="11"/>
        <v>0</v>
      </c>
      <c r="L103" s="116"/>
      <c r="O103" s="64"/>
    </row>
    <row r="104" spans="1:15" ht="15.75" thickBot="1">
      <c r="A104" s="132"/>
      <c r="B104" s="21">
        <v>11</v>
      </c>
      <c r="C104" s="34"/>
      <c r="D104" s="34"/>
      <c r="E104" s="34"/>
      <c r="F104" s="75">
        <v>52760</v>
      </c>
      <c r="G104" s="86">
        <f t="shared" si="8"/>
        <v>0</v>
      </c>
      <c r="H104" s="63">
        <f t="shared" si="9"/>
        <v>0</v>
      </c>
      <c r="I104" s="100">
        <f t="shared" si="10"/>
        <v>0</v>
      </c>
      <c r="J104" s="63">
        <f t="shared" si="11"/>
        <v>0</v>
      </c>
      <c r="L104" s="116"/>
      <c r="O104" s="64"/>
    </row>
    <row r="105" spans="1:12" ht="15.75" thickBot="1">
      <c r="A105" s="126" t="s">
        <v>29</v>
      </c>
      <c r="B105" s="126"/>
      <c r="C105" s="35">
        <f>SUM(C83:C104)</f>
        <v>0</v>
      </c>
      <c r="D105" s="35">
        <f t="shared" si="12" ref="D105:E105">SUM(D83:D104)</f>
        <v>0</v>
      </c>
      <c r="E105" s="35">
        <f t="shared" si="12"/>
        <v>0</v>
      </c>
      <c r="F105" s="107"/>
      <c r="G105" s="108">
        <f>SUM(G83:G104)</f>
        <v>0</v>
      </c>
      <c r="H105" s="109">
        <f t="shared" si="13" ref="H105:J105">SUM(H83:H104)</f>
        <v>0</v>
      </c>
      <c r="I105" s="110">
        <f t="shared" si="13"/>
        <v>0</v>
      </c>
      <c r="J105" s="109">
        <f t="shared" si="13"/>
        <v>0</v>
      </c>
      <c r="L105" s="116"/>
    </row>
    <row r="106" ht="15.75" thickBot="1">
      <c r="L106" s="116"/>
    </row>
    <row r="107" spans="1:12" ht="17.25" thickBot="1">
      <c r="A107" s="127" t="s">
        <v>36</v>
      </c>
      <c r="B107" s="128"/>
      <c r="C107" s="128"/>
      <c r="D107" s="128"/>
      <c r="E107" s="128"/>
      <c r="F107" s="128"/>
      <c r="G107" s="128"/>
      <c r="H107" s="128"/>
      <c r="I107" s="128"/>
      <c r="J107" s="129"/>
      <c r="L107" s="116"/>
    </row>
    <row r="108" spans="1:12" ht="45" thickBot="1">
      <c r="A108" s="7" t="s">
        <v>10</v>
      </c>
      <c r="B108" s="7" t="s">
        <v>9</v>
      </c>
      <c r="C108" s="8" t="b">
        <f>IF($E$11="1. Q. 2024","Počet neobs. míst k vázání (zaokr. na 3 des. místa)
LEDEN",IF($E$11="2. Q. 2024","Počet neobs. míst k vázání (zaokr. na 3 des. místa)
DUBEN",IF($E$11="3. Q. 2024","Počet neobs. míst k vázání (zaokr. na 3 des. místa)
ČERVENEC",IF($E$11="4. Q. 2024","Počet neobs. míst k vázání (zaokr. na 3 des. místa)
ŘÍJEN"))))</f>
        <v>0</v>
      </c>
      <c r="D108" s="8" t="b">
        <f>IF($E$11="1. Q. 2024","Počet neobs. míst k vázání (zaokr. na 3 des. místa)
ÚNOR",IF($E$11="2. Q. 2024","Počet neobs. míst k vázání (zaokr. na 3 des. místa)
KVĚTEN",IF($E$11="3. Q. 2024","Počet neobs. míst k vázání (zaokr. na 3 des. místa)
SRPEN",IF($E$11="4. Q. 2024","Počet neobs. míst k vázání (zaokr. na 3 des. místa)
LISTOPAD"))))</f>
        <v>0</v>
      </c>
      <c r="E108" s="8" t="b">
        <f>IF($E$11="1. Q. 2024","Počet neobs. míst k vázání (zaokr. na 3 des. místa)
BŘEZEN",IF($E$11="2. Q. 2024","Počet neobs. míst k vázání (zaokr. na 3 des. místa)
ČERVEN",IF($E$11="3. Q. 2024","Počet neobs. míst k vázání (zaokr. na 3 des. místa)
ZÁŘÍ",IF($E$11="4. Q. 2024","Počet neobs. míst k vázání (zaokr. na 3 des. místa)
PROSINEC"))))</f>
        <v>0</v>
      </c>
      <c r="F108" s="9" t="s">
        <v>6</v>
      </c>
      <c r="G108" s="10" t="s">
        <v>21</v>
      </c>
      <c r="H108" s="10" t="s">
        <v>22</v>
      </c>
      <c r="I108" s="10" t="s">
        <v>23</v>
      </c>
      <c r="J108" s="10" t="s">
        <v>24</v>
      </c>
      <c r="L108" s="116"/>
    </row>
    <row r="109" spans="1:14" ht="23.25" thickBot="1">
      <c r="A109" s="36" t="s">
        <v>11</v>
      </c>
      <c r="B109" s="71" t="s">
        <v>8</v>
      </c>
      <c r="C109" s="32"/>
      <c r="D109" s="32"/>
      <c r="E109" s="32"/>
      <c r="F109" s="72">
        <v>31810</v>
      </c>
      <c r="G109" s="16">
        <f>(C109+D109+E109)*F109</f>
        <v>0</v>
      </c>
      <c r="H109" s="16">
        <f>ROUND(G109*0.248,0)</f>
        <v>0</v>
      </c>
      <c r="I109" s="16">
        <f>ROUND(G109*0.09,0)</f>
        <v>0</v>
      </c>
      <c r="J109" s="16">
        <f>ROUND(G109*0.01,0)</f>
        <v>0</v>
      </c>
      <c r="L109" s="116"/>
      <c r="N109" s="69"/>
    </row>
    <row r="110" spans="1:12" ht="15.75" thickBot="1">
      <c r="A110" s="126" t="s">
        <v>29</v>
      </c>
      <c r="B110" s="126"/>
      <c r="C110" s="35">
        <f>SUM(C109:C109)</f>
        <v>0</v>
      </c>
      <c r="D110" s="35">
        <f t="shared" si="14" ref="D110:E110">SUM(D109:D109)</f>
        <v>0</v>
      </c>
      <c r="E110" s="35">
        <f t="shared" si="14"/>
        <v>0</v>
      </c>
      <c r="F110" s="17"/>
      <c r="G110" s="18">
        <f>SUM(G109:G109)</f>
        <v>0</v>
      </c>
      <c r="H110" s="18">
        <f t="shared" si="15" ref="H110:J110">SUM(H109:H109)</f>
        <v>0</v>
      </c>
      <c r="I110" s="18">
        <f t="shared" si="15"/>
        <v>0</v>
      </c>
      <c r="J110" s="18">
        <f t="shared" si="15"/>
        <v>0</v>
      </c>
      <c r="L110" s="116"/>
    </row>
    <row r="111" ht="7.5" customHeight="1">
      <c r="L111" s="116"/>
    </row>
    <row r="112" ht="15">
      <c r="L112" s="116"/>
    </row>
    <row r="113" spans="1:12" ht="15.75" customHeight="1" thickBot="1">
      <c r="A113" s="125" t="s">
        <v>39</v>
      </c>
      <c r="B113" s="125"/>
      <c r="C113" s="125"/>
      <c r="D113" s="125"/>
      <c r="E113" s="27" t="s">
        <v>15</v>
      </c>
      <c r="F113" s="27" t="s">
        <v>16</v>
      </c>
      <c r="G113" s="27" t="s">
        <v>17</v>
      </c>
      <c r="H113" s="27" t="s">
        <v>18</v>
      </c>
      <c r="I113" s="27" t="s">
        <v>19</v>
      </c>
      <c r="J113" s="27" t="s">
        <v>20</v>
      </c>
      <c r="L113" s="116"/>
    </row>
    <row r="114" spans="1:12" ht="15.75" customHeight="1" thickBot="1">
      <c r="A114" s="125"/>
      <c r="B114" s="125"/>
      <c r="C114" s="125"/>
      <c r="D114" s="125"/>
      <c r="E114" s="41">
        <f>G64</f>
        <v>0</v>
      </c>
      <c r="F114" s="41">
        <f>G105+G110</f>
        <v>0</v>
      </c>
      <c r="G114" s="41">
        <f>G79</f>
        <v>0</v>
      </c>
      <c r="H114" s="41">
        <f>H64+H79+H105+H110</f>
        <v>0</v>
      </c>
      <c r="I114" s="41">
        <f>I64+I79+I105+I110</f>
        <v>0</v>
      </c>
      <c r="J114" s="41">
        <f>J64+J79+J105+J110</f>
        <v>0</v>
      </c>
      <c r="L114" s="116"/>
    </row>
    <row r="116" ht="9.75" customHeight="1"/>
    <row r="117" spans="1:5" ht="15" customHeight="1">
      <c r="A117" s="42" t="s">
        <v>30</v>
      </c>
      <c r="C117" s="45"/>
      <c r="D117" s="43"/>
      <c r="E117" s="44"/>
    </row>
    <row r="118" spans="1:5" ht="15.75">
      <c r="A118" s="42" t="s">
        <v>32</v>
      </c>
      <c r="C118" s="45"/>
      <c r="D118" s="43"/>
      <c r="E118" s="44"/>
    </row>
    <row r="119" spans="1:5" ht="30.75" customHeight="1">
      <c r="A119" s="42" t="s">
        <v>31</v>
      </c>
      <c r="C119" s="45"/>
      <c r="D119" s="43"/>
      <c r="E119" s="44"/>
    </row>
  </sheetData>
  <mergeCells count="16">
    <mergeCell ref="A105:B105"/>
    <mergeCell ref="A107:J107"/>
    <mergeCell ref="A110:B110"/>
    <mergeCell ref="A113:D114"/>
    <mergeCell ref="A66:J66"/>
    <mergeCell ref="A68:A78"/>
    <mergeCell ref="A79:B79"/>
    <mergeCell ref="A81:J81"/>
    <mergeCell ref="A83:A93"/>
    <mergeCell ref="A94:A104"/>
    <mergeCell ref="A51:A63"/>
    <mergeCell ref="A64:B64"/>
    <mergeCell ref="A13:J13"/>
    <mergeCell ref="A15:A30"/>
    <mergeCell ref="A31:A44"/>
    <mergeCell ref="A45:A50"/>
  </mergeCells>
  <dataValidations count="1">
    <dataValidation type="list" allowBlank="1" showInputMessage="1" showErrorMessage="1" sqref="E11">
      <formula1>kvartál!$A$1:$A$4</formula1>
    </dataValidation>
  </dataValidations>
  <printOptions horizontalCentered="1"/>
  <pageMargins left="0.31496062992126" right="0.31496062992126" top="0.393700787401575" bottom="0.393700787401575" header="0.31496062992126" footer="0.31496062992126"/>
  <pageSetup cellComments="atEnd" fitToHeight="0" orientation="portrait" paperSize="9" scale="67" r:id="rId1"/>
  <headerFooter>
    <oddHeader>&amp;RPříloha č. 1</oddHeader>
    <oddFooter>&amp;CStránka &amp;P</oddFooter>
  </headerFooter>
  <rowBreaks count="1" manualBreakCount="1">
    <brk id="4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 topLeftCell="A1">
      <selection pane="topLeft" activeCell="A5" sqref="A5"/>
    </sheetView>
  </sheetViews>
  <sheetFormatPr defaultRowHeight="15"/>
  <cols>
    <col min="1" max="1" width="9.85714285714286" bestFit="1" customWidth="1"/>
  </cols>
  <sheetData>
    <row r="1" ht="15">
      <c r="A1" t="s">
        <v>49</v>
      </c>
    </row>
    <row r="2" ht="15">
      <c r="A2" t="s">
        <v>50</v>
      </c>
    </row>
    <row r="3" ht="15">
      <c r="A3" t="s">
        <v>51</v>
      </c>
    </row>
    <row r="4" ht="15">
      <c r="A4" t="s">
        <v>52</v>
      </c>
    </row>
  </sheetData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2018-11-21T13:47:23Z</dcterms:created>
  <cp:category/>
  <cp:contentType/>
  <cp:contentStatus/>
</cp:coreProperties>
</file>