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0455" windowHeight="5160" activeTab="0"/>
  </bookViews>
  <sheets>
    <sheet name="bilance" sheetId="1" r:id="rId1"/>
    <sheet name="příjmy+výdaje SR leden-aktuální" sheetId="2" r:id="rId2"/>
    <sheet name="DP meziroční srovnání" sheetId="3" r:id="rId3"/>
    <sheet name="srovnání SR2018 a skut2017" sheetId="4" state="hidden" r:id="rId4"/>
  </sheets>
  <externalReferences>
    <externalReference r:id="rId7"/>
    <externalReference r:id="rId8"/>
  </externalReferences>
  <definedNames>
    <definedName name="BExMK32MS60N1MR1NIKMES6ZI445" localSheetId="1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2">#REF!</definedName>
    <definedName name="obdobi">#REF!</definedName>
    <definedName name="_xlnm.Print_Area" localSheetId="2">'DP meziroční srovnání'!$B$1:$O$34</definedName>
    <definedName name="_xlnm.Print_Area" localSheetId="1">'příjmy+výdaje SR leden-aktuální'!$B$2:$L$89</definedName>
    <definedName name="_xlnm.Print_Area" localSheetId="3">'srovnání SR2018 a skut2017'!$B$2:$I$100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4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<sst xmlns="http://schemas.openxmlformats.org/spreadsheetml/2006/main" count="320" uniqueCount="205">
  <si>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</si>
  <si>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</si>
  <si>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</si>
  <si>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</si>
  <si>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</si>
  <si>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</si>
  <si>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</si>
  <si>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</si>
  <si>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</si>
  <si>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</si>
  <si>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</si>
  <si>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</si>
  <si>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</si>
  <si>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</si>
  <si>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</si>
  <si>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</si>
  <si>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</si>
  <si>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</si>
  <si>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</si>
  <si>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</si>
  <si>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</si>
  <si>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</si>
  <si>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</si>
  <si>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</si>
  <si>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</si>
  <si>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</si>
  <si>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</si>
  <si>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</si>
  <si>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</si>
  <si>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</si>
  <si>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</si>
  <si>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</si>
  <si>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</si>
  <si>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</si>
  <si>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</si>
  <si>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</si>
  <si>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</si>
  <si>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</si>
  <si>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</si>
  <si>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</si>
  <si>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</si>
  <si>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</si>
  <si>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</si>
  <si>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</si>
  <si>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</si>
  <si>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</si>
  <si>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</si>
  <si>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</si>
  <si>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</si>
  <si>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</si>
  <si>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</si>
  <si>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</si>
  <si>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</si>
  <si>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</si>
  <si>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</si>
  <si>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</si>
  <si>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</si>
  <si>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</si>
  <si>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</si>
  <si>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</si>
  <si>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</si>
  <si>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</si>
  <si>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</si>
  <si>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</si>
  <si>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</si>
  <si>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</si>
  <si>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</si>
  <si>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</si>
  <si>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</si>
  <si>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</si>
  <si>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</si>
  <si>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</si>
  <si>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</si>
  <si>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</si>
  <si>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</si>
  <si>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</si>
  <si>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</si>
  <si>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</si>
  <si>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</si>
  <si>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</si>
  <si>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</si>
  <si>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</si>
  <si>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</si>
  <si>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</si>
  <si>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</si>
  <si>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</si>
  <si>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</si>
  <si>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</si>
  <si>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</si>
  <si>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</si>
  <si>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</si>
  <si>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</si>
  <si>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leden-listopad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</si>
  <si>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</si>
  <si>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</si>
  <si>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</si>
  <si>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</si>
  <si>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</si>
  <si>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</si>
  <si>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</si>
  <si>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</si>
  <si>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</si>
  <si>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</si>
  <si>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</si>
  <si>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</si>
  <si>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</si>
  <si>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</si>
  <si>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</si>
  <si>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</si>
  <si>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</si>
  <si>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</si>
  <si>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</si>
  <si>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Celkem r. 2016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</si>
  <si>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</si>
  <si>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</si>
  <si>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</si>
  <si>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</si>
  <si>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</si>
  <si>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</si>
  <si>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</si>
  <si>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</si>
  <si>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</si>
  <si>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</si>
  <si>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</si>
  <si>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2018 - 2017</t>
  </si>
  <si>
    <t>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</si>
  <si>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</si>
  <si>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***) v celost.daních v roce 2018 není zahrn.DPPO za obce a kraje (6,7 mld. Kč) a dále správní a místní poplatky obcím (8,1 mld. Kč), popl.za znečišť.ŽP (2,8 mld Kč) a daň z hazard.her také obcím (5,4 mld. Kč)-ve skut. je lze sledovat pouze v účetnictví</t>
  </si>
  <si>
    <t>Celkem r. 2018</t>
  </si>
  <si>
    <t>Skut.</t>
  </si>
  <si>
    <t>dle RIS</t>
  </si>
  <si>
    <t>3-2</t>
  </si>
  <si>
    <t>3-1</t>
  </si>
  <si>
    <t>3/2</t>
  </si>
  <si>
    <t>3/1</t>
  </si>
  <si>
    <t>2018-2017 sk.</t>
  </si>
  <si>
    <t>2018-2017 SR</t>
  </si>
  <si>
    <t>2018/2017 sk.</t>
  </si>
  <si>
    <t>2018/2017 SR</t>
  </si>
  <si>
    <t>*) Saldo očištěné o prostředky na programy/projekty z rozpočtu EU a FM, které byly předfinancovány ze SR a následně jsou propláceny z rozpočtu EU a FM</t>
  </si>
  <si>
    <t>*) skutečnost v roce 2017 a 2018 obsahuje celé neinvestiční výdaje kapitoly SD (téměř ze 100 % jsou to úroky a ostatní finanční výdaje)</t>
  </si>
  <si>
    <t>*****) jde o výběr pojistného zdr. pojišťovnami. V souvislosti se zavedením nového způsobu přerozdělování dle PCG se jedná pouze o vybrané pojistné za období od 1.1. do 31.10. Pro srovnání v předchozích letech se jedná o výběr od 18.12. do 17.10. Nezahrnuje platbu za tzv. státní pojištěnce a nejedná se o příjem SR.</t>
  </si>
  <si>
    <t>k 30.11.*)</t>
  </si>
  <si>
    <t>k 30.11.**)</t>
  </si>
  <si>
    <t>k 30.11.***)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</si>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</sst>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0.0&quot; &quot;"/>
    <numFmt numFmtId="171" formatCode="#,##0.00000"/>
    <numFmt numFmtId="172" formatCode="#,##0.000000"/>
    <numFmt numFmtId="173" formatCode="#,##0.000000000"/>
    <numFmt numFmtId="174" formatCode="0.00000000000"/>
    <numFmt numFmtId="175" formatCode="#,##0.00;[Red]#,##0.00"/>
    <numFmt numFmtId="176" formatCode="General_)"/>
    <numFmt numFmtId="177" formatCode="#,,;\-#,,;0"/>
    <numFmt numFmtId="178" formatCode="#,##0.00&quot; &quot;;\-#,##0.00&quot; &quot;;&quot; &quot;;&quot; &quot;\ "/>
    <numFmt numFmtId="179" formatCode="#,##0.00_ ;\-#,##0.00\ "/>
    <numFmt numFmtId="180" formatCode="#,##0.00000000000"/>
    <numFmt numFmtId="181" formatCode="#,##0.000000\ &quot;CZK&quot;"/>
    <numFmt numFmtId="182" formatCode="_-* #,##0.00\ _K_?_-;\-* #,##0.00\ _K_?_-;_-* &quot;-&quot;??\ _K_?_-;_-@_-"/>
    <numFmt numFmtId="183" formatCode="_-* #,##0\ _K_?_-;\-* #,##0\ _K_?_-;_-* &quot;-&quot;\ _K_?_-;_-@_-"/>
    <numFmt numFmtId="184" formatCode="#,##0.00\ &quot;K?&quot;;[Red]\-#,##0.00\ &quot;K?&quot;"/>
    <numFmt numFmtId="185" formatCode="_-* #,##0.00\ &quot;K?&quot;_-;\-* #,##0.00\ &quot;K?&quot;_-;_-* &quot;-&quot;??\ &quot;K?&quot;_-;_-@_-"/>
    <numFmt numFmtId="186" formatCode="_-* #,##0\ &quot;K?&quot;_-;\-* #,##0\ &quot;K?&quot;_-;_-* &quot;-&quot;\ &quot;K?&quot;_-;_-@_-"/>
    <numFmt numFmtId="187" formatCode="#,##0.00000000"/>
    <numFmt numFmtId="188" formatCode="#,##0.000"/>
    <numFmt numFmtId="189" formatCode="_-* #,##0.00\ _D_M_-;\-* #,##0.00\ _D_M_-;_-* &quot;-&quot;??\ _D_M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\ &quot;DM&quot;_-;\-* #,##0\ &quot;DM&quot;_-;_-* &quot;-&quot;\ &quot;DM&quot;_-;_-@_-"/>
    <numFmt numFmtId="193" formatCode="0.000"/>
    <numFmt numFmtId="194" formatCode="0.0000"/>
    <numFmt numFmtId="195" formatCode="#,##0.0000"/>
    <numFmt numFmtId="196" formatCode="#,###,##0"/>
    <numFmt numFmtId="197" formatCode="#,##0.0;[Red]&quot;NELZE !&quot;"/>
    <numFmt numFmtId="198" formatCode="#,##0.00;\-\ #,##0.00"/>
    <numFmt numFmtId="199" formatCode="0.00000"/>
  </numFmts>
  <fonts count="77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2" fillId="16" borderId="0" applyNumberFormat="0" applyBorder="0" applyAlignment="0" applyProtection="0"/>
    <xf numFmtId="0" fontId="43" fillId="23" borderId="1" applyNumberFormat="0" applyAlignment="0" applyProtection="0"/>
    <xf numFmtId="0" fontId="58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18" borderId="6" applyNumberFormat="0" applyAlignment="0" applyProtection="0"/>
    <xf numFmtId="0" fontId="33" fillId="28" borderId="0" applyNumberFormat="0" applyBorder="0" applyAlignment="0" applyProtection="0"/>
    <xf numFmtId="0" fontId="50" fillId="7" borderId="1" applyNumberFormat="0" applyAlignment="0" applyProtection="0"/>
    <xf numFmtId="0" fontId="65" fillId="3" borderId="7" applyNumberFormat="0" applyAlignment="0" applyProtection="0"/>
    <xf numFmtId="0" fontId="51" fillId="0" borderId="8" applyNumberFormat="0" applyFill="0" applyAlignment="0" applyProtection="0"/>
    <xf numFmtId="18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4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21" borderId="11" applyNumberFormat="0" applyFont="0" applyAlignment="0" applyProtection="0"/>
    <xf numFmtId="0" fontId="53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58" fillId="29" borderId="16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59" fillId="29" borderId="16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58" fillId="29" borderId="16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0" fontId="58" fillId="29" borderId="16" applyNumberFormat="0" applyProtection="0">
      <alignment horizontal="left" vertical="top" indent="1"/>
    </xf>
    <xf numFmtId="0" fontId="58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0" fillId="16" borderId="16" applyNumberFormat="0" applyProtection="0">
      <alignment horizontal="right" vertical="center"/>
    </xf>
    <xf numFmtId="4" fontId="0" fillId="16" borderId="16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0" fillId="31" borderId="16" applyNumberFormat="0" applyProtection="0">
      <alignment horizontal="right" vertical="center"/>
    </xf>
    <xf numFmtId="4" fontId="0" fillId="31" borderId="16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0" fillId="32" borderId="16" applyNumberFormat="0" applyProtection="0">
      <alignment horizontal="right" vertical="center"/>
    </xf>
    <xf numFmtId="4" fontId="0" fillId="32" borderId="16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0" fillId="13" borderId="16" applyNumberFormat="0" applyProtection="0">
      <alignment horizontal="right" vertical="center"/>
    </xf>
    <xf numFmtId="4" fontId="0" fillId="13" borderId="16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0" fillId="22" borderId="16" applyNumberFormat="0" applyProtection="0">
      <alignment horizontal="right" vertical="center"/>
    </xf>
    <xf numFmtId="4" fontId="0" fillId="22" borderId="16" applyNumberFormat="0" applyProtection="0">
      <alignment horizontal="right" vertical="center"/>
    </xf>
    <xf numFmtId="4" fontId="15" fillId="33" borderId="15" applyNumberFormat="0" applyProtection="0">
      <alignment horizontal="right" vertical="center"/>
    </xf>
    <xf numFmtId="4" fontId="0" fillId="33" borderId="16" applyNumberFormat="0" applyProtection="0">
      <alignment horizontal="right" vertical="center"/>
    </xf>
    <xf numFmtId="4" fontId="0" fillId="33" borderId="16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0" fillId="9" borderId="16" applyNumberFormat="0" applyProtection="0">
      <alignment horizontal="right" vertical="center"/>
    </xf>
    <xf numFmtId="4" fontId="0" fillId="9" borderId="16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0" fillId="4" borderId="16" applyNumberFormat="0" applyProtection="0">
      <alignment horizontal="right" vertical="center"/>
    </xf>
    <xf numFmtId="4" fontId="0" fillId="4" borderId="16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0" fillId="17" borderId="16" applyNumberFormat="0" applyProtection="0">
      <alignment horizontal="right" vertical="center"/>
    </xf>
    <xf numFmtId="4" fontId="0" fillId="17" borderId="16" applyNumberFormat="0" applyProtection="0">
      <alignment horizontal="right" vertical="center"/>
    </xf>
    <xf numFmtId="4" fontId="15" fillId="34" borderId="17" applyNumberFormat="0" applyProtection="0">
      <alignment horizontal="left" vertical="center" indent="1"/>
    </xf>
    <xf numFmtId="4" fontId="58" fillId="34" borderId="18" applyNumberFormat="0" applyProtection="0">
      <alignment horizontal="left" vertical="center" indent="1"/>
    </xf>
    <xf numFmtId="4" fontId="58" fillId="34" borderId="18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0" fillId="6" borderId="0" applyNumberFormat="0" applyProtection="0">
      <alignment horizontal="left" vertical="center" indent="1"/>
    </xf>
    <xf numFmtId="4" fontId="0" fillId="6" borderId="0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60" fillId="11" borderId="0" applyNumberFormat="0" applyProtection="0">
      <alignment horizontal="left" vertical="center" indent="1"/>
    </xf>
    <xf numFmtId="4" fontId="60" fillId="11" borderId="0" applyNumberFormat="0" applyProtection="0">
      <alignment horizontal="left" vertical="center" indent="1"/>
    </xf>
    <xf numFmtId="4" fontId="15" fillId="35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5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0" fillId="3" borderId="16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0" fillId="6" borderId="0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6" borderId="15" applyNumberFormat="0" applyProtection="0">
      <alignment horizontal="left" vertical="center" indent="1"/>
    </xf>
    <xf numFmtId="0" fontId="18" fillId="11" borderId="16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8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9" applyNumberFormat="0" applyProtection="0">
      <alignment horizontal="left" vertical="center" indent="1"/>
    </xf>
    <xf numFmtId="0" fontId="15" fillId="17" borderId="19" applyNumberFormat="0" applyProtection="0">
      <alignment horizontal="left" vertical="center" indent="1"/>
    </xf>
    <xf numFmtId="0" fontId="15" fillId="37" borderId="20" applyNumberFormat="0" applyProtection="0">
      <alignment horizontal="left" vertical="center" indent="1"/>
    </xf>
    <xf numFmtId="0" fontId="15" fillId="37" borderId="20" applyNumberFormat="0" applyProtection="0">
      <alignment horizontal="left" vertical="center" indent="1"/>
    </xf>
    <xf numFmtId="0" fontId="15" fillId="37" borderId="20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8" fillId="3" borderId="16" applyNumberFormat="0" applyProtection="0">
      <alignment horizontal="left" vertical="center" indent="1"/>
    </xf>
    <xf numFmtId="0" fontId="15" fillId="17" borderId="19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8" fillId="3" borderId="16" applyNumberFormat="0" applyProtection="0">
      <alignment horizontal="left" vertical="top" indent="1"/>
    </xf>
    <xf numFmtId="0" fontId="18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8" borderId="15" applyNumberFormat="0" applyProtection="0">
      <alignment horizontal="left" vertical="center" indent="1"/>
    </xf>
    <xf numFmtId="0" fontId="15" fillId="38" borderId="15" applyNumberFormat="0" applyProtection="0">
      <alignment horizontal="left" vertical="center" indent="1"/>
    </xf>
    <xf numFmtId="0" fontId="15" fillId="38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8" fillId="35" borderId="16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5" borderId="16" applyNumberFormat="0" applyProtection="0">
      <alignment horizontal="left" vertical="top" indent="1"/>
    </xf>
    <xf numFmtId="0" fontId="18" fillId="35" borderId="16" applyNumberFormat="0" applyProtection="0">
      <alignment horizontal="left" vertical="top" indent="1"/>
    </xf>
    <xf numFmtId="0" fontId="18" fillId="35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8" fillId="6" borderId="16" applyNumberFormat="0" applyProtection="0">
      <alignment horizontal="left" vertical="center" indent="1"/>
    </xf>
    <xf numFmtId="0" fontId="18" fillId="6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8" fillId="6" borderId="16" applyNumberFormat="0" applyProtection="0">
      <alignment horizontal="left" vertical="top" indent="1"/>
    </xf>
    <xf numFmtId="0" fontId="18" fillId="6" borderId="16" applyNumberFormat="0" applyProtection="0">
      <alignment horizontal="left" vertical="top" indent="1"/>
    </xf>
    <xf numFmtId="4" fontId="15" fillId="35" borderId="21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5" borderId="21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58" fillId="3" borderId="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2" applyNumberFormat="0">
      <alignment/>
      <protection locked="0"/>
    </xf>
    <xf numFmtId="0" fontId="18" fillId="23" borderId="21" applyNumberFormat="0">
      <alignment/>
      <protection locked="0"/>
    </xf>
    <xf numFmtId="0" fontId="18" fillId="23" borderId="21" applyNumberFormat="0">
      <alignment/>
      <protection locked="0"/>
    </xf>
    <xf numFmtId="0" fontId="19" fillId="11" borderId="23" applyBorder="0">
      <alignment/>
      <protection/>
    </xf>
    <xf numFmtId="4" fontId="20" fillId="21" borderId="16" applyNumberFormat="0" applyProtection="0">
      <alignment vertical="center"/>
    </xf>
    <xf numFmtId="4" fontId="0" fillId="21" borderId="16" applyNumberFormat="0" applyProtection="0">
      <alignment vertical="center"/>
    </xf>
    <xf numFmtId="4" fontId="0" fillId="21" borderId="16" applyNumberFormat="0" applyProtection="0">
      <alignment vertical="center"/>
    </xf>
    <xf numFmtId="4" fontId="16" fillId="21" borderId="21" applyNumberFormat="0" applyProtection="0">
      <alignment vertical="center"/>
    </xf>
    <xf numFmtId="4" fontId="61" fillId="21" borderId="16" applyNumberFormat="0" applyProtection="0">
      <alignment vertical="center"/>
    </xf>
    <xf numFmtId="4" fontId="61" fillId="21" borderId="16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4" fontId="0" fillId="21" borderId="16" applyNumberFormat="0" applyProtection="0">
      <alignment horizontal="left" vertical="center" indent="1"/>
    </xf>
    <xf numFmtId="4" fontId="0" fillId="21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0" fontId="0" fillId="21" borderId="16" applyNumberFormat="0" applyProtection="0">
      <alignment horizontal="left" vertical="top" indent="1"/>
    </xf>
    <xf numFmtId="0" fontId="0" fillId="21" borderId="16" applyNumberFormat="0" applyProtection="0">
      <alignment horizontal="left" vertical="top" indent="1"/>
    </xf>
    <xf numFmtId="4" fontId="15" fillId="0" borderId="21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1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0" fillId="6" borderId="16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1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1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61" fillId="6" borderId="16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5" borderId="21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5" borderId="21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0" fillId="3" borderId="16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0" fontId="0" fillId="3" borderId="16" applyNumberFormat="0" applyProtection="0">
      <alignment horizontal="left" vertical="top" indent="1"/>
    </xf>
    <xf numFmtId="0" fontId="0" fillId="3" borderId="16" applyNumberFormat="0" applyProtection="0">
      <alignment horizontal="left" vertical="top" indent="1"/>
    </xf>
    <xf numFmtId="4" fontId="22" fillId="39" borderId="17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15" fillId="40" borderId="21">
      <alignment/>
      <protection/>
    </xf>
    <xf numFmtId="4" fontId="23" fillId="23" borderId="15" applyNumberFormat="0" applyProtection="0">
      <alignment horizontal="right" vertical="center"/>
    </xf>
    <xf numFmtId="4" fontId="63" fillId="6" borderId="16" applyNumberFormat="0" applyProtection="0">
      <alignment horizontal="right" vertical="center"/>
    </xf>
    <xf numFmtId="4" fontId="63" fillId="6" borderId="1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75" fillId="7" borderId="15" applyNumberFormat="0" applyAlignment="0" applyProtection="0"/>
    <xf numFmtId="0" fontId="39" fillId="5" borderId="15" applyNumberFormat="0" applyAlignment="0" applyProtection="0"/>
    <xf numFmtId="0" fontId="76" fillId="5" borderId="25" applyNumberFormat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9" borderId="0" applyNumberFormat="0" applyBorder="0" applyAlignment="0" applyProtection="0"/>
    <xf numFmtId="0" fontId="64" fillId="43" borderId="0" applyNumberFormat="0" applyBorder="0" applyAlignment="0" applyProtection="0"/>
    <xf numFmtId="0" fontId="64" fillId="12" borderId="0" applyNumberFormat="0" applyBorder="0" applyAlignment="0" applyProtection="0"/>
    <xf numFmtId="0" fontId="64" fillId="3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86" applyFont="1">
      <alignment/>
      <protection/>
    </xf>
    <xf numFmtId="0" fontId="2" fillId="0" borderId="0" xfId="86" applyFont="1" applyAlignment="1">
      <alignment horizontal="center"/>
      <protection/>
    </xf>
    <xf numFmtId="0" fontId="2" fillId="0" borderId="26" xfId="86" applyFont="1" applyFill="1" applyBorder="1" applyAlignment="1">
      <alignment horizontal="center"/>
      <protection/>
    </xf>
    <xf numFmtId="0" fontId="2" fillId="0" borderId="27" xfId="86" applyFont="1" applyBorder="1" applyAlignment="1">
      <alignment horizontal="center"/>
      <protection/>
    </xf>
    <xf numFmtId="0" fontId="2" fillId="0" borderId="28" xfId="86" applyFont="1" applyFill="1" applyBorder="1" applyAlignment="1">
      <alignment horizontal="center"/>
      <protection/>
    </xf>
    <xf numFmtId="164" fontId="2" fillId="0" borderId="29" xfId="86" applyNumberFormat="1" applyFont="1" applyBorder="1" applyAlignment="1">
      <alignment horizontal="center"/>
      <protection/>
    </xf>
    <xf numFmtId="0" fontId="2" fillId="0" borderId="29" xfId="86" applyFont="1" applyBorder="1" applyAlignment="1">
      <alignment horizontal="center"/>
      <protection/>
    </xf>
    <xf numFmtId="0" fontId="2" fillId="0" borderId="0" xfId="86" applyFont="1" applyFill="1">
      <alignment/>
      <protection/>
    </xf>
    <xf numFmtId="49" fontId="6" fillId="0" borderId="30" xfId="86" applyNumberFormat="1" applyFont="1" applyFill="1" applyBorder="1" applyAlignment="1">
      <alignment horizontal="left" indent="1"/>
      <protection/>
    </xf>
    <xf numFmtId="49" fontId="6" fillId="0" borderId="30" xfId="86" applyNumberFormat="1" applyFont="1" applyFill="1" applyBorder="1" applyAlignment="1">
      <alignment horizontal="left" indent="4"/>
      <protection/>
    </xf>
    <xf numFmtId="0" fontId="2" fillId="0" borderId="30" xfId="86" applyFont="1" applyFill="1" applyBorder="1">
      <alignment/>
      <protection/>
    </xf>
    <xf numFmtId="49" fontId="6" fillId="0" borderId="30" xfId="86" applyNumberFormat="1" applyFont="1" applyFill="1" applyBorder="1" applyAlignment="1">
      <alignment horizontal="left"/>
      <protection/>
    </xf>
    <xf numFmtId="0" fontId="8" fillId="0" borderId="0" xfId="86" applyFont="1">
      <alignment/>
      <protection/>
    </xf>
    <xf numFmtId="0" fontId="7" fillId="0" borderId="30" xfId="86" applyFont="1" applyFill="1" applyBorder="1">
      <alignment/>
      <protection/>
    </xf>
    <xf numFmtId="0" fontId="2" fillId="0" borderId="30" xfId="86" applyFont="1" applyFill="1" applyBorder="1" applyAlignment="1">
      <alignment horizontal="left" indent="1"/>
      <protection/>
    </xf>
    <xf numFmtId="0" fontId="2" fillId="0" borderId="30" xfId="86" applyFont="1" applyFill="1" applyBorder="1" applyAlignment="1">
      <alignment horizontal="left" indent="4"/>
      <protection/>
    </xf>
    <xf numFmtId="0" fontId="9" fillId="0" borderId="0" xfId="86" applyFont="1">
      <alignment/>
      <protection/>
    </xf>
    <xf numFmtId="0" fontId="10" fillId="0" borderId="0" xfId="86" applyFont="1">
      <alignment/>
      <protection/>
    </xf>
    <xf numFmtId="0" fontId="9" fillId="0" borderId="0" xfId="86" applyFont="1" applyFill="1">
      <alignment/>
      <protection/>
    </xf>
    <xf numFmtId="0" fontId="5" fillId="0" borderId="0" xfId="86" applyFont="1" applyFill="1">
      <alignment/>
      <protection/>
    </xf>
    <xf numFmtId="4" fontId="2" fillId="0" borderId="0" xfId="86" applyNumberFormat="1" applyFont="1" applyFill="1" applyBorder="1">
      <alignment/>
      <protection/>
    </xf>
    <xf numFmtId="0" fontId="10" fillId="0" borderId="0" xfId="86" applyFont="1" applyFill="1">
      <alignment/>
      <protection/>
    </xf>
    <xf numFmtId="3" fontId="2" fillId="0" borderId="0" xfId="86" applyNumberFormat="1" applyFont="1" applyFill="1">
      <alignment/>
      <protection/>
    </xf>
    <xf numFmtId="3" fontId="2" fillId="0" borderId="0" xfId="86" applyNumberFormat="1" applyFont="1">
      <alignment/>
      <protection/>
    </xf>
    <xf numFmtId="0" fontId="11" fillId="0" borderId="0" xfId="86" applyFont="1" applyAlignment="1">
      <alignment horizontal="right"/>
      <protection/>
    </xf>
    <xf numFmtId="3" fontId="2" fillId="0" borderId="31" xfId="86" applyNumberFormat="1" applyFont="1" applyFill="1" applyBorder="1" applyAlignment="1">
      <alignment horizontal="center"/>
      <protection/>
    </xf>
    <xf numFmtId="3" fontId="2" fillId="0" borderId="29" xfId="86" applyNumberFormat="1" applyFont="1" applyFill="1" applyBorder="1" applyAlignment="1">
      <alignment horizontal="center"/>
      <protection/>
    </xf>
    <xf numFmtId="49" fontId="2" fillId="0" borderId="32" xfId="86" applyNumberFormat="1" applyFont="1" applyFill="1" applyBorder="1" applyAlignment="1">
      <alignment horizontal="center"/>
      <protection/>
    </xf>
    <xf numFmtId="0" fontId="2" fillId="0" borderId="33" xfId="86" applyFont="1" applyBorder="1" applyAlignment="1">
      <alignment horizontal="center"/>
      <protection/>
    </xf>
    <xf numFmtId="0" fontId="2" fillId="0" borderId="34" xfId="86" applyFont="1" applyBorder="1" applyAlignment="1">
      <alignment horizontal="center"/>
      <protection/>
    </xf>
    <xf numFmtId="168" fontId="4" fillId="0" borderId="35" xfId="86" applyNumberFormat="1" applyFont="1" applyBorder="1">
      <alignment/>
      <protection/>
    </xf>
    <xf numFmtId="168" fontId="7" fillId="0" borderId="35" xfId="86" applyNumberFormat="1" applyFont="1" applyBorder="1">
      <alignment/>
      <protection/>
    </xf>
    <xf numFmtId="168" fontId="2" fillId="0" borderId="35" xfId="86" applyNumberFormat="1" applyFont="1" applyBorder="1">
      <alignment/>
      <protection/>
    </xf>
    <xf numFmtId="4" fontId="4" fillId="0" borderId="36" xfId="86" applyNumberFormat="1" applyFont="1" applyBorder="1">
      <alignment/>
      <protection/>
    </xf>
    <xf numFmtId="4" fontId="4" fillId="0" borderId="37" xfId="86" applyNumberFormat="1" applyFont="1" applyFill="1" applyBorder="1">
      <alignment/>
      <protection/>
    </xf>
    <xf numFmtId="4" fontId="4" fillId="0" borderId="37" xfId="86" applyNumberFormat="1" applyFont="1" applyBorder="1">
      <alignment/>
      <protection/>
    </xf>
    <xf numFmtId="4" fontId="2" fillId="0" borderId="37" xfId="86" applyNumberFormat="1" applyFont="1" applyFill="1" applyBorder="1">
      <alignment/>
      <protection/>
    </xf>
    <xf numFmtId="4" fontId="2" fillId="0" borderId="35" xfId="86" applyNumberFormat="1" applyFont="1" applyFill="1" applyBorder="1">
      <alignment/>
      <protection/>
    </xf>
    <xf numFmtId="4" fontId="7" fillId="0" borderId="36" xfId="86" applyNumberFormat="1" applyFont="1" applyBorder="1">
      <alignment/>
      <protection/>
    </xf>
    <xf numFmtId="4" fontId="7" fillId="0" borderId="0" xfId="86" applyNumberFormat="1" applyFont="1" applyFill="1" applyBorder="1">
      <alignment/>
      <protection/>
    </xf>
    <xf numFmtId="4" fontId="7" fillId="0" borderId="38" xfId="86" applyNumberFormat="1" applyFont="1" applyFill="1" applyBorder="1">
      <alignment/>
      <protection/>
    </xf>
    <xf numFmtId="4" fontId="8" fillId="0" borderId="37" xfId="86" applyNumberFormat="1" applyFont="1" applyFill="1" applyBorder="1">
      <alignment/>
      <protection/>
    </xf>
    <xf numFmtId="4" fontId="2" fillId="0" borderId="39" xfId="86" applyNumberFormat="1" applyFont="1" applyFill="1" applyBorder="1">
      <alignment/>
      <protection/>
    </xf>
    <xf numFmtId="4" fontId="2" fillId="0" borderId="36" xfId="86" applyNumberFormat="1" applyFont="1" applyFill="1" applyBorder="1">
      <alignment/>
      <protection/>
    </xf>
    <xf numFmtId="4" fontId="8" fillId="0" borderId="35" xfId="86" applyNumberFormat="1" applyFont="1" applyFill="1" applyBorder="1">
      <alignment/>
      <protection/>
    </xf>
    <xf numFmtId="4" fontId="7" fillId="0" borderId="39" xfId="86" applyNumberFormat="1" applyFont="1" applyFill="1" applyBorder="1">
      <alignment/>
      <protection/>
    </xf>
    <xf numFmtId="4" fontId="7" fillId="0" borderId="35" xfId="86" applyNumberFormat="1" applyFont="1" applyFill="1" applyBorder="1">
      <alignment/>
      <protection/>
    </xf>
    <xf numFmtId="4" fontId="2" fillId="0" borderId="37" xfId="86" applyNumberFormat="1" applyFont="1" applyFill="1" applyBorder="1" applyAlignment="1">
      <alignment horizontal="right"/>
      <protection/>
    </xf>
    <xf numFmtId="4" fontId="2" fillId="0" borderId="37" xfId="86" applyNumberFormat="1" applyFont="1" applyBorder="1">
      <alignment/>
      <protection/>
    </xf>
    <xf numFmtId="4" fontId="2" fillId="0" borderId="37" xfId="86" applyNumberFormat="1" applyFont="1" applyFill="1" applyBorder="1">
      <alignment/>
      <protection/>
    </xf>
    <xf numFmtId="4" fontId="2" fillId="0" borderId="40" xfId="86" applyNumberFormat="1" applyFont="1" applyFill="1" applyBorder="1" applyAlignment="1">
      <alignment horizontal="right"/>
      <protection/>
    </xf>
    <xf numFmtId="4" fontId="2" fillId="0" borderId="40" xfId="86" applyNumberFormat="1" applyFont="1" applyFill="1" applyBorder="1">
      <alignment/>
      <protection/>
    </xf>
    <xf numFmtId="4" fontId="4" fillId="0" borderId="39" xfId="86" applyNumberFormat="1" applyFont="1" applyFill="1" applyBorder="1">
      <alignment/>
      <protection/>
    </xf>
    <xf numFmtId="4" fontId="8" fillId="0" borderId="39" xfId="86" applyNumberFormat="1" applyFont="1" applyFill="1" applyBorder="1">
      <alignment/>
      <protection/>
    </xf>
    <xf numFmtId="4" fontId="2" fillId="0" borderId="39" xfId="86" applyNumberFormat="1" applyFont="1" applyFill="1" applyBorder="1" applyAlignment="1">
      <alignment horizontal="right"/>
      <protection/>
    </xf>
    <xf numFmtId="4" fontId="2" fillId="0" borderId="28" xfId="86" applyNumberFormat="1" applyFont="1" applyFill="1" applyBorder="1" applyAlignment="1">
      <alignment horizontal="right"/>
      <protection/>
    </xf>
    <xf numFmtId="4" fontId="8" fillId="0" borderId="39" xfId="86" applyNumberFormat="1" applyFont="1" applyFill="1" applyBorder="1">
      <alignment/>
      <protection/>
    </xf>
    <xf numFmtId="168" fontId="7" fillId="0" borderId="36" xfId="86" applyNumberFormat="1" applyFont="1" applyFill="1" applyBorder="1">
      <alignment/>
      <protection/>
    </xf>
    <xf numFmtId="168" fontId="8" fillId="0" borderId="36" xfId="86" applyNumberFormat="1" applyFont="1" applyFill="1" applyBorder="1">
      <alignment/>
      <protection/>
    </xf>
    <xf numFmtId="168" fontId="2" fillId="0" borderId="36" xfId="86" applyNumberFormat="1" applyFont="1" applyFill="1" applyBorder="1">
      <alignment/>
      <protection/>
    </xf>
    <xf numFmtId="168" fontId="8" fillId="0" borderId="36" xfId="86" applyNumberFormat="1" applyFont="1" applyFill="1" applyBorder="1">
      <alignment/>
      <protection/>
    </xf>
    <xf numFmtId="168" fontId="2" fillId="0" borderId="36" xfId="86" applyNumberFormat="1" applyFont="1" applyFill="1" applyBorder="1" applyAlignment="1">
      <alignment horizontal="right"/>
      <protection/>
    </xf>
    <xf numFmtId="168" fontId="2" fillId="0" borderId="34" xfId="86" applyNumberFormat="1" applyFont="1" applyFill="1" applyBorder="1" applyAlignment="1">
      <alignment horizontal="right"/>
      <protection/>
    </xf>
    <xf numFmtId="168" fontId="2" fillId="0" borderId="36" xfId="86" applyNumberFormat="1" applyFont="1" applyFill="1" applyBorder="1" applyAlignment="1">
      <alignment horizontal="center"/>
      <protection/>
    </xf>
    <xf numFmtId="168" fontId="2" fillId="0" borderId="36" xfId="86" applyNumberFormat="1" applyFont="1" applyFill="1" applyBorder="1" applyAlignment="1">
      <alignment horizontal="center"/>
      <protection/>
    </xf>
    <xf numFmtId="4" fontId="2" fillId="0" borderId="35" xfId="86" applyNumberFormat="1" applyFont="1" applyFill="1" applyBorder="1" applyAlignment="1">
      <alignment/>
      <protection/>
    </xf>
    <xf numFmtId="168" fontId="2" fillId="0" borderId="36" xfId="86" applyNumberFormat="1" applyFont="1" applyFill="1" applyBorder="1" applyAlignment="1">
      <alignment/>
      <protection/>
    </xf>
    <xf numFmtId="4" fontId="2" fillId="0" borderId="0" xfId="86" applyNumberFormat="1" applyFont="1">
      <alignment/>
      <protection/>
    </xf>
    <xf numFmtId="3" fontId="4" fillId="0" borderId="0" xfId="86" applyNumberFormat="1" applyFont="1" applyFill="1" applyBorder="1">
      <alignment/>
      <protection/>
    </xf>
    <xf numFmtId="168" fontId="4" fillId="0" borderId="0" xfId="86" applyNumberFormat="1" applyFont="1" applyBorder="1">
      <alignment/>
      <protection/>
    </xf>
    <xf numFmtId="0" fontId="9" fillId="0" borderId="0" xfId="86" applyFont="1" applyBorder="1">
      <alignment/>
      <protection/>
    </xf>
    <xf numFmtId="4" fontId="2" fillId="0" borderId="39" xfId="86" applyNumberFormat="1" applyFont="1" applyFill="1" applyBorder="1">
      <alignment/>
      <protection/>
    </xf>
    <xf numFmtId="4" fontId="5" fillId="0" borderId="39" xfId="86" applyNumberFormat="1" applyFont="1" applyFill="1" applyBorder="1">
      <alignment/>
      <protection/>
    </xf>
    <xf numFmtId="4" fontId="4" fillId="0" borderId="41" xfId="86" applyNumberFormat="1" applyFont="1" applyFill="1" applyBorder="1">
      <alignment/>
      <protection/>
    </xf>
    <xf numFmtId="4" fontId="7" fillId="0" borderId="37" xfId="86" applyNumberFormat="1" applyFont="1" applyBorder="1">
      <alignment/>
      <protection/>
    </xf>
    <xf numFmtId="4" fontId="5" fillId="0" borderId="35" xfId="86" applyNumberFormat="1" applyFont="1" applyFill="1" applyBorder="1">
      <alignment/>
      <protection/>
    </xf>
    <xf numFmtId="4" fontId="4" fillId="0" borderId="42" xfId="86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2" xfId="86" applyFont="1" applyFill="1" applyBorder="1" applyAlignment="1">
      <alignment horizontal="center"/>
      <protection/>
    </xf>
    <xf numFmtId="0" fontId="2" fillId="0" borderId="46" xfId="86" applyFont="1" applyFill="1" applyBorder="1" applyAlignment="1">
      <alignment horizontal="center"/>
      <protection/>
    </xf>
    <xf numFmtId="49" fontId="2" fillId="0" borderId="42" xfId="86" applyNumberFormat="1" applyFont="1" applyFill="1" applyBorder="1" applyAlignment="1">
      <alignment horizontal="center"/>
      <protection/>
    </xf>
    <xf numFmtId="49" fontId="2" fillId="0" borderId="46" xfId="86" applyNumberFormat="1" applyFont="1" applyFill="1" applyBorder="1" applyAlignment="1">
      <alignment horizontal="center"/>
      <protection/>
    </xf>
    <xf numFmtId="4" fontId="7" fillId="0" borderId="37" xfId="86" applyNumberFormat="1" applyFont="1" applyFill="1" applyBorder="1">
      <alignment/>
      <protection/>
    </xf>
    <xf numFmtId="0" fontId="6" fillId="0" borderId="35" xfId="0" applyFont="1" applyFill="1" applyBorder="1" applyAlignment="1">
      <alignment horizontal="center"/>
    </xf>
    <xf numFmtId="0" fontId="1" fillId="0" borderId="0" xfId="88" applyFill="1">
      <alignment/>
      <protection/>
    </xf>
    <xf numFmtId="0" fontId="1" fillId="0" borderId="0" xfId="88">
      <alignment/>
      <protection/>
    </xf>
    <xf numFmtId="2" fontId="1" fillId="0" borderId="0" xfId="88" applyNumberFormat="1">
      <alignment/>
      <protection/>
    </xf>
    <xf numFmtId="168" fontId="2" fillId="0" borderId="35" xfId="86" applyNumberFormat="1" applyFont="1" applyFill="1" applyBorder="1">
      <alignment/>
      <protection/>
    </xf>
    <xf numFmtId="168" fontId="2" fillId="0" borderId="35" xfId="86" applyNumberFormat="1" applyFont="1" applyFill="1" applyBorder="1" applyAlignment="1">
      <alignment horizontal="center"/>
      <protection/>
    </xf>
    <xf numFmtId="168" fontId="7" fillId="0" borderId="35" xfId="86" applyNumberFormat="1" applyFont="1" applyFill="1" applyBorder="1">
      <alignment/>
      <protection/>
    </xf>
    <xf numFmtId="4" fontId="7" fillId="0" borderId="36" xfId="86" applyNumberFormat="1" applyFont="1" applyFill="1" applyBorder="1">
      <alignment/>
      <protection/>
    </xf>
    <xf numFmtId="4" fontId="5" fillId="0" borderId="37" xfId="86" applyNumberFormat="1" applyFont="1" applyFill="1" applyBorder="1">
      <alignment/>
      <protection/>
    </xf>
    <xf numFmtId="168" fontId="5" fillId="0" borderId="35" xfId="86" applyNumberFormat="1" applyFont="1" applyFill="1" applyBorder="1">
      <alignment/>
      <protection/>
    </xf>
    <xf numFmtId="168" fontId="5" fillId="0" borderId="36" xfId="86" applyNumberFormat="1" applyFont="1" applyFill="1" applyBorder="1">
      <alignment/>
      <protection/>
    </xf>
    <xf numFmtId="168" fontId="2" fillId="0" borderId="35" xfId="86" applyNumberFormat="1" applyFont="1" applyFill="1" applyBorder="1">
      <alignment/>
      <protection/>
    </xf>
    <xf numFmtId="168" fontId="2" fillId="0" borderId="35" xfId="86" applyNumberFormat="1" applyFont="1" applyFill="1" applyBorder="1" applyAlignment="1">
      <alignment horizontal="center"/>
      <protection/>
    </xf>
    <xf numFmtId="4" fontId="2" fillId="0" borderId="36" xfId="86" applyNumberFormat="1" applyFont="1" applyFill="1" applyBorder="1">
      <alignment/>
      <protection/>
    </xf>
    <xf numFmtId="0" fontId="9" fillId="0" borderId="0" xfId="86" applyFont="1" applyFill="1" applyBorder="1">
      <alignment/>
      <protection/>
    </xf>
    <xf numFmtId="4" fontId="4" fillId="0" borderId="0" xfId="86" applyNumberFormat="1" applyFont="1" applyFill="1" applyBorder="1" applyAlignment="1">
      <alignment/>
      <protection/>
    </xf>
    <xf numFmtId="168" fontId="4" fillId="0" borderId="0" xfId="86" applyNumberFormat="1" applyFont="1" applyFill="1" applyBorder="1" applyAlignment="1">
      <alignment/>
      <protection/>
    </xf>
    <xf numFmtId="0" fontId="2" fillId="0" borderId="47" xfId="86" applyFont="1" applyFill="1" applyBorder="1" applyAlignment="1">
      <alignment horizontal="center"/>
      <protection/>
    </xf>
    <xf numFmtId="4" fontId="4" fillId="0" borderId="48" xfId="86" applyNumberFormat="1" applyFont="1" applyFill="1" applyBorder="1">
      <alignment/>
      <protection/>
    </xf>
    <xf numFmtId="4" fontId="2" fillId="0" borderId="34" xfId="86" applyNumberFormat="1" applyFont="1" applyFill="1" applyBorder="1">
      <alignment/>
      <protection/>
    </xf>
    <xf numFmtId="4" fontId="4" fillId="0" borderId="32" xfId="86" applyNumberFormat="1" applyFont="1" applyFill="1" applyBorder="1">
      <alignment/>
      <protection/>
    </xf>
    <xf numFmtId="4" fontId="5" fillId="0" borderId="36" xfId="86" applyNumberFormat="1" applyFont="1" applyFill="1" applyBorder="1">
      <alignment/>
      <protection/>
    </xf>
    <xf numFmtId="4" fontId="4" fillId="0" borderId="46" xfId="86" applyNumberFormat="1" applyFont="1" applyFill="1" applyBorder="1">
      <alignment/>
      <protection/>
    </xf>
    <xf numFmtId="4" fontId="8" fillId="0" borderId="37" xfId="86" applyNumberFormat="1" applyFont="1" applyFill="1" applyBorder="1">
      <alignment/>
      <protection/>
    </xf>
    <xf numFmtId="0" fontId="6" fillId="0" borderId="0" xfId="88" applyFont="1">
      <alignment/>
      <protection/>
    </xf>
    <xf numFmtId="0" fontId="6" fillId="0" borderId="43" xfId="88" applyFont="1" applyBorder="1">
      <alignment/>
      <protection/>
    </xf>
    <xf numFmtId="0" fontId="6" fillId="0" borderId="39" xfId="88" applyFont="1" applyBorder="1" applyAlignment="1">
      <alignment horizontal="center"/>
      <protection/>
    </xf>
    <xf numFmtId="0" fontId="6" fillId="0" borderId="28" xfId="88" applyFont="1" applyBorder="1">
      <alignment/>
      <protection/>
    </xf>
    <xf numFmtId="0" fontId="6" fillId="0" borderId="34" xfId="88" applyFont="1" applyBorder="1">
      <alignment/>
      <protection/>
    </xf>
    <xf numFmtId="0" fontId="6" fillId="0" borderId="45" xfId="88" applyFont="1" applyBorder="1">
      <alignment/>
      <protection/>
    </xf>
    <xf numFmtId="0" fontId="6" fillId="0" borderId="49" xfId="88" applyFont="1" applyBorder="1">
      <alignment/>
      <protection/>
    </xf>
    <xf numFmtId="0" fontId="6" fillId="0" borderId="50" xfId="88" applyFont="1" applyBorder="1" applyAlignment="1">
      <alignment horizontal="center"/>
      <protection/>
    </xf>
    <xf numFmtId="0" fontId="6" fillId="0" borderId="51" xfId="88" applyFont="1" applyBorder="1" applyAlignment="1">
      <alignment horizontal="center"/>
      <protection/>
    </xf>
    <xf numFmtId="0" fontId="6" fillId="0" borderId="52" xfId="88" applyFont="1" applyBorder="1" applyAlignment="1">
      <alignment horizontal="center"/>
      <protection/>
    </xf>
    <xf numFmtId="0" fontId="6" fillId="0" borderId="49" xfId="88" applyFont="1" applyBorder="1" applyAlignment="1">
      <alignment horizontal="center"/>
      <protection/>
    </xf>
    <xf numFmtId="0" fontId="6" fillId="0" borderId="53" xfId="88" applyFont="1" applyBorder="1" applyAlignment="1">
      <alignment horizontal="center"/>
      <protection/>
    </xf>
    <xf numFmtId="0" fontId="1" fillId="0" borderId="54" xfId="88" applyBorder="1">
      <alignment/>
      <protection/>
    </xf>
    <xf numFmtId="166" fontId="25" fillId="0" borderId="55" xfId="88" applyNumberFormat="1" applyFont="1" applyBorder="1">
      <alignment/>
      <protection/>
    </xf>
    <xf numFmtId="2" fontId="25" fillId="0" borderId="54" xfId="88" applyNumberFormat="1" applyFont="1" applyBorder="1">
      <alignment/>
      <protection/>
    </xf>
    <xf numFmtId="2" fontId="25" fillId="0" borderId="35" xfId="88" applyNumberFormat="1" applyFont="1" applyBorder="1">
      <alignment/>
      <protection/>
    </xf>
    <xf numFmtId="2" fontId="25" fillId="0" borderId="39" xfId="88" applyNumberFormat="1" applyFont="1" applyBorder="1">
      <alignment/>
      <protection/>
    </xf>
    <xf numFmtId="0" fontId="1" fillId="0" borderId="36" xfId="88" applyBorder="1">
      <alignment/>
      <protection/>
    </xf>
    <xf numFmtId="0" fontId="1" fillId="0" borderId="29" xfId="88" applyBorder="1">
      <alignment/>
      <protection/>
    </xf>
    <xf numFmtId="0" fontId="1" fillId="0" borderId="53" xfId="88" applyBorder="1">
      <alignment/>
      <protection/>
    </xf>
    <xf numFmtId="0" fontId="1" fillId="0" borderId="34" xfId="88" applyBorder="1">
      <alignment/>
      <protection/>
    </xf>
    <xf numFmtId="168" fontId="2" fillId="0" borderId="29" xfId="86" applyNumberFormat="1" applyFont="1" applyFill="1" applyBorder="1">
      <alignment/>
      <protection/>
    </xf>
    <xf numFmtId="0" fontId="6" fillId="0" borderId="30" xfId="86" applyFont="1" applyFill="1" applyBorder="1">
      <alignment/>
      <protection/>
    </xf>
    <xf numFmtId="4" fontId="8" fillId="0" borderId="36" xfId="86" applyNumberFormat="1" applyFont="1" applyFill="1" applyBorder="1">
      <alignment/>
      <protection/>
    </xf>
    <xf numFmtId="168" fontId="8" fillId="0" borderId="35" xfId="86" applyNumberFormat="1" applyFont="1" applyFill="1" applyBorder="1">
      <alignment/>
      <protection/>
    </xf>
    <xf numFmtId="0" fontId="8" fillId="0" borderId="30" xfId="86" applyFont="1" applyFill="1" applyBorder="1">
      <alignment/>
      <protection/>
    </xf>
    <xf numFmtId="0" fontId="2" fillId="0" borderId="29" xfId="86" applyFont="1" applyFill="1" applyBorder="1" applyAlignment="1">
      <alignment horizontal="center"/>
      <protection/>
    </xf>
    <xf numFmtId="0" fontId="2" fillId="0" borderId="0" xfId="86" applyFont="1" applyFill="1" applyAlignment="1">
      <alignment horizontal="center"/>
      <protection/>
    </xf>
    <xf numFmtId="0" fontId="4" fillId="0" borderId="56" xfId="86" applyFont="1" applyFill="1" applyBorder="1">
      <alignment/>
      <protection/>
    </xf>
    <xf numFmtId="168" fontId="2" fillId="0" borderId="36" xfId="86" applyNumberFormat="1" applyFont="1" applyFill="1" applyBorder="1" applyAlignment="1">
      <alignment/>
      <protection/>
    </xf>
    <xf numFmtId="0" fontId="2" fillId="0" borderId="30" xfId="86" applyFont="1" applyFill="1" applyBorder="1" applyAlignment="1">
      <alignment horizontal="left" indent="1"/>
      <protection/>
    </xf>
    <xf numFmtId="168" fontId="7" fillId="0" borderId="36" xfId="86" applyNumberFormat="1" applyFont="1" applyFill="1" applyBorder="1" applyAlignment="1">
      <alignment/>
      <protection/>
    </xf>
    <xf numFmtId="168" fontId="4" fillId="0" borderId="36" xfId="86" applyNumberFormat="1" applyFont="1" applyFill="1" applyBorder="1" applyAlignment="1">
      <alignment/>
      <protection/>
    </xf>
    <xf numFmtId="0" fontId="4" fillId="0" borderId="30" xfId="86" applyFont="1" applyFill="1" applyBorder="1">
      <alignment/>
      <protection/>
    </xf>
    <xf numFmtId="0" fontId="2" fillId="0" borderId="56" xfId="86" applyFont="1" applyFill="1" applyBorder="1">
      <alignment/>
      <protection/>
    </xf>
    <xf numFmtId="164" fontId="2" fillId="0" borderId="34" xfId="86" applyNumberFormat="1" applyFont="1" applyFill="1" applyBorder="1" applyAlignment="1">
      <alignment horizontal="center"/>
      <protection/>
    </xf>
    <xf numFmtId="0" fontId="2" fillId="0" borderId="44" xfId="86" applyFont="1" applyFill="1" applyBorder="1">
      <alignment/>
      <protection/>
    </xf>
    <xf numFmtId="0" fontId="2" fillId="0" borderId="33" xfId="86" applyFont="1" applyFill="1" applyBorder="1" applyAlignment="1">
      <alignment horizontal="center"/>
      <protection/>
    </xf>
    <xf numFmtId="0" fontId="2" fillId="0" borderId="30" xfId="86" applyFont="1" applyFill="1" applyBorder="1" applyAlignment="1">
      <alignment horizontal="center"/>
      <protection/>
    </xf>
    <xf numFmtId="0" fontId="2" fillId="0" borderId="43" xfId="86" applyFont="1" applyFill="1" applyBorder="1" applyAlignment="1">
      <alignment horizontal="center"/>
      <protection/>
    </xf>
    <xf numFmtId="0" fontId="11" fillId="0" borderId="0" xfId="86" applyFont="1" applyFill="1" applyAlignment="1">
      <alignment horizontal="right"/>
      <protection/>
    </xf>
    <xf numFmtId="0" fontId="2" fillId="0" borderId="27" xfId="86" applyFont="1" applyFill="1" applyBorder="1" applyAlignment="1">
      <alignment horizontal="center"/>
      <protection/>
    </xf>
    <xf numFmtId="164" fontId="2" fillId="0" borderId="29" xfId="86" applyNumberFormat="1" applyFont="1" applyFill="1" applyBorder="1" applyAlignment="1">
      <alignment horizontal="center"/>
      <protection/>
    </xf>
    <xf numFmtId="0" fontId="2" fillId="0" borderId="30" xfId="86" applyFont="1" applyFill="1" applyBorder="1" applyAlignment="1">
      <alignment horizontal="left" indent="3"/>
      <protection/>
    </xf>
    <xf numFmtId="166" fontId="25" fillId="0" borderId="36" xfId="88" applyNumberFormat="1" applyFont="1" applyBorder="1">
      <alignment/>
      <protection/>
    </xf>
    <xf numFmtId="4" fontId="2" fillId="0" borderId="0" xfId="86" applyNumberFormat="1" applyFont="1" applyFill="1">
      <alignment/>
      <protection/>
    </xf>
    <xf numFmtId="0" fontId="2" fillId="0" borderId="0" xfId="86" applyFont="1" applyFill="1" applyBorder="1">
      <alignment/>
      <protection/>
    </xf>
    <xf numFmtId="0" fontId="25" fillId="0" borderId="30" xfId="88" applyFont="1" applyBorder="1">
      <alignment/>
      <protection/>
    </xf>
    <xf numFmtId="0" fontId="15" fillId="0" borderId="0" xfId="104">
      <alignment/>
      <protection/>
    </xf>
    <xf numFmtId="4" fontId="2" fillId="0" borderId="54" xfId="86" applyNumberFormat="1" applyFont="1" applyFill="1" applyBorder="1">
      <alignment/>
      <protection/>
    </xf>
    <xf numFmtId="4" fontId="2" fillId="0" borderId="35" xfId="86" applyNumberFormat="1" applyFont="1" applyFill="1" applyBorder="1">
      <alignment/>
      <protection/>
    </xf>
    <xf numFmtId="4" fontId="2" fillId="0" borderId="54" xfId="86" applyNumberFormat="1" applyFont="1" applyFill="1" applyBorder="1">
      <alignment/>
      <protection/>
    </xf>
    <xf numFmtId="4" fontId="7" fillId="0" borderId="54" xfId="86" applyNumberFormat="1" applyFont="1" applyFill="1" applyBorder="1">
      <alignment/>
      <protection/>
    </xf>
    <xf numFmtId="4" fontId="8" fillId="0" borderId="54" xfId="86" applyNumberFormat="1" applyFont="1" applyFill="1" applyBorder="1">
      <alignment/>
      <protection/>
    </xf>
    <xf numFmtId="164" fontId="2" fillId="0" borderId="28" xfId="86" applyNumberFormat="1" applyFont="1" applyFill="1" applyBorder="1" applyAlignment="1">
      <alignment horizontal="center"/>
      <protection/>
    </xf>
    <xf numFmtId="0" fontId="15" fillId="0" borderId="0" xfId="106">
      <alignment/>
      <protection/>
    </xf>
    <xf numFmtId="4" fontId="4" fillId="0" borderId="35" xfId="86" applyNumberFormat="1" applyFont="1" applyFill="1" applyBorder="1" applyAlignment="1">
      <alignment/>
      <protection/>
    </xf>
    <xf numFmtId="4" fontId="7" fillId="0" borderId="35" xfId="86" applyNumberFormat="1" applyFont="1" applyFill="1" applyBorder="1" applyAlignment="1">
      <alignment/>
      <protection/>
    </xf>
    <xf numFmtId="4" fontId="2" fillId="0" borderId="35" xfId="86" applyNumberFormat="1" applyFont="1" applyFill="1" applyBorder="1" applyAlignment="1">
      <alignment/>
      <protection/>
    </xf>
    <xf numFmtId="4" fontId="4" fillId="0" borderId="42" xfId="86" applyNumberFormat="1" applyFont="1" applyFill="1" applyBorder="1" applyAlignment="1">
      <alignment/>
      <protection/>
    </xf>
    <xf numFmtId="0" fontId="1" fillId="0" borderId="57" xfId="88" applyBorder="1">
      <alignment/>
      <protection/>
    </xf>
    <xf numFmtId="4" fontId="15" fillId="0" borderId="0" xfId="270" applyNumberFormat="1" applyFill="1" applyBorder="1">
      <alignment horizontal="right" vertical="center"/>
    </xf>
    <xf numFmtId="4" fontId="2" fillId="0" borderId="0" xfId="86" applyNumberFormat="1" applyFont="1" applyFill="1" applyBorder="1" applyAlignment="1">
      <alignment horizontal="right"/>
      <protection/>
    </xf>
    <xf numFmtId="168" fontId="2" fillId="0" borderId="0" xfId="86" applyNumberFormat="1" applyFont="1" applyFill="1" applyBorder="1" applyAlignment="1">
      <alignment horizontal="right"/>
      <protection/>
    </xf>
    <xf numFmtId="4" fontId="2" fillId="0" borderId="0" xfId="86" applyNumberFormat="1" applyFont="1" applyFill="1" applyBorder="1">
      <alignment/>
      <protection/>
    </xf>
    <xf numFmtId="168" fontId="2" fillId="0" borderId="0" xfId="86" applyNumberFormat="1" applyFont="1" applyFill="1" applyBorder="1">
      <alignment/>
      <protection/>
    </xf>
    <xf numFmtId="2" fontId="25" fillId="0" borderId="36" xfId="88" applyNumberFormat="1" applyFont="1" applyBorder="1">
      <alignment/>
      <protection/>
    </xf>
    <xf numFmtId="4" fontId="8" fillId="0" borderId="0" xfId="86" applyNumberFormat="1" applyFont="1" applyFill="1" applyBorder="1">
      <alignment/>
      <protection/>
    </xf>
    <xf numFmtId="49" fontId="6" fillId="0" borderId="30" xfId="86" applyNumberFormat="1" applyFont="1" applyFill="1" applyBorder="1" applyAlignment="1">
      <alignment horizontal="left" vertical="center" wrapText="1" indent="4"/>
      <protection/>
    </xf>
    <xf numFmtId="0" fontId="2" fillId="0" borderId="44" xfId="86" applyFont="1" applyFill="1" applyBorder="1" applyAlignment="1">
      <alignment horizontal="left" indent="1"/>
      <protection/>
    </xf>
    <xf numFmtId="0" fontId="4" fillId="0" borderId="43" xfId="86" applyFont="1" applyFill="1" applyBorder="1">
      <alignment/>
      <protection/>
    </xf>
    <xf numFmtId="168" fontId="4" fillId="0" borderId="57" xfId="86" applyNumberFormat="1" applyFont="1" applyFill="1" applyBorder="1">
      <alignment/>
      <protection/>
    </xf>
    <xf numFmtId="4" fontId="4" fillId="0" borderId="58" xfId="86" applyNumberFormat="1" applyFont="1" applyFill="1" applyBorder="1">
      <alignment/>
      <protection/>
    </xf>
    <xf numFmtId="168" fontId="4" fillId="0" borderId="59" xfId="86" applyNumberFormat="1" applyFont="1" applyFill="1" applyBorder="1">
      <alignment/>
      <protection/>
    </xf>
    <xf numFmtId="4" fontId="4" fillId="0" borderId="57" xfId="86" applyNumberFormat="1" applyFont="1" applyFill="1" applyBorder="1">
      <alignment/>
      <protection/>
    </xf>
    <xf numFmtId="4" fontId="4" fillId="0" borderId="0" xfId="86" applyNumberFormat="1" applyFont="1" applyFill="1" applyBorder="1">
      <alignment/>
      <protection/>
    </xf>
    <xf numFmtId="0" fontId="6" fillId="0" borderId="30" xfId="88" applyFont="1" applyBorder="1" applyAlignment="1">
      <alignment horizontal="center"/>
      <protection/>
    </xf>
    <xf numFmtId="2" fontId="25" fillId="0" borderId="54" xfId="88" applyNumberFormat="1" applyFont="1" applyFill="1" applyBorder="1">
      <alignment/>
      <protection/>
    </xf>
    <xf numFmtId="2" fontId="25" fillId="0" borderId="35" xfId="88" applyNumberFormat="1" applyFont="1" applyFill="1" applyBorder="1">
      <alignment/>
      <protection/>
    </xf>
    <xf numFmtId="166" fontId="25" fillId="0" borderId="36" xfId="88" applyNumberFormat="1" applyFont="1" applyFill="1" applyBorder="1">
      <alignment/>
      <protection/>
    </xf>
    <xf numFmtId="0" fontId="6" fillId="0" borderId="44" xfId="88" applyFont="1" applyBorder="1">
      <alignment/>
      <protection/>
    </xf>
    <xf numFmtId="2" fontId="1" fillId="0" borderId="35" xfId="88" applyNumberFormat="1" applyBorder="1">
      <alignment/>
      <protection/>
    </xf>
    <xf numFmtId="166" fontId="10" fillId="0" borderId="0" xfId="86" applyNumberFormat="1" applyFont="1" applyFill="1">
      <alignment/>
      <protection/>
    </xf>
    <xf numFmtId="0" fontId="2" fillId="0" borderId="0" xfId="86" applyFont="1" applyFill="1" applyBorder="1" applyAlignment="1">
      <alignment horizontal="center"/>
      <protection/>
    </xf>
    <xf numFmtId="0" fontId="2" fillId="0" borderId="0" xfId="86" applyFont="1" applyBorder="1" applyAlignment="1">
      <alignment horizontal="center"/>
      <protection/>
    </xf>
    <xf numFmtId="49" fontId="2" fillId="0" borderId="0" xfId="86" applyNumberFormat="1" applyFont="1" applyFill="1" applyBorder="1" applyAlignment="1">
      <alignment horizontal="center"/>
      <protection/>
    </xf>
    <xf numFmtId="4" fontId="5" fillId="0" borderId="0" xfId="86" applyNumberFormat="1" applyFont="1" applyFill="1" applyBorder="1">
      <alignment/>
      <protection/>
    </xf>
    <xf numFmtId="4" fontId="4" fillId="0" borderId="0" xfId="86" applyNumberFormat="1" applyFont="1" applyBorder="1">
      <alignment/>
      <protection/>
    </xf>
    <xf numFmtId="4" fontId="7" fillId="0" borderId="0" xfId="86" applyNumberFormat="1" applyFont="1" applyBorder="1">
      <alignment/>
      <protection/>
    </xf>
    <xf numFmtId="168" fontId="5" fillId="0" borderId="0" xfId="86" applyNumberFormat="1" applyFont="1" applyFill="1" applyBorder="1">
      <alignment/>
      <protection/>
    </xf>
    <xf numFmtId="0" fontId="5" fillId="0" borderId="0" xfId="86" applyFont="1" applyFill="1">
      <alignment/>
      <protection/>
    </xf>
    <xf numFmtId="2" fontId="2" fillId="0" borderId="0" xfId="86" applyNumberFormat="1" applyFont="1" applyFill="1">
      <alignment/>
      <protection/>
    </xf>
    <xf numFmtId="2" fontId="2" fillId="0" borderId="0" xfId="86" applyNumberFormat="1" applyFont="1">
      <alignment/>
      <protection/>
    </xf>
    <xf numFmtId="166" fontId="27" fillId="0" borderId="55" xfId="88" applyNumberFormat="1" applyFont="1" applyBorder="1">
      <alignment/>
      <protection/>
    </xf>
    <xf numFmtId="168" fontId="11" fillId="0" borderId="0" xfId="88" applyNumberFormat="1" applyFont="1">
      <alignment/>
      <protection/>
    </xf>
    <xf numFmtId="2" fontId="27" fillId="0" borderId="36" xfId="88" applyNumberFormat="1" applyFont="1" applyBorder="1">
      <alignment/>
      <protection/>
    </xf>
    <xf numFmtId="2" fontId="27" fillId="0" borderId="39" xfId="88" applyNumberFormat="1" applyFont="1" applyBorder="1">
      <alignment/>
      <protection/>
    </xf>
    <xf numFmtId="166" fontId="27" fillId="0" borderId="36" xfId="88" applyNumberFormat="1" applyFont="1" applyBorder="1">
      <alignment/>
      <protection/>
    </xf>
    <xf numFmtId="2" fontId="27" fillId="0" borderId="35" xfId="88" applyNumberFormat="1" applyFont="1" applyBorder="1">
      <alignment/>
      <protection/>
    </xf>
    <xf numFmtId="2" fontId="27" fillId="0" borderId="54" xfId="88" applyNumberFormat="1" applyFont="1" applyBorder="1">
      <alignment/>
      <protection/>
    </xf>
    <xf numFmtId="166" fontId="25" fillId="0" borderId="54" xfId="88" applyNumberFormat="1" applyFont="1" applyBorder="1">
      <alignment/>
      <protection/>
    </xf>
    <xf numFmtId="0" fontId="6" fillId="0" borderId="30" xfId="88" applyFont="1" applyBorder="1">
      <alignment/>
      <protection/>
    </xf>
    <xf numFmtId="168" fontId="5" fillId="0" borderId="0" xfId="88" applyNumberFormat="1" applyFont="1">
      <alignment/>
      <protection/>
    </xf>
    <xf numFmtId="168" fontId="25" fillId="0" borderId="55" xfId="88" applyNumberFormat="1" applyFont="1" applyBorder="1" applyAlignment="1">
      <alignment/>
      <protection/>
    </xf>
    <xf numFmtId="168" fontId="25" fillId="0" borderId="0" xfId="88" applyNumberFormat="1" applyFont="1" applyBorder="1" applyAlignment="1">
      <alignment/>
      <protection/>
    </xf>
    <xf numFmtId="4" fontId="25" fillId="0" borderId="39" xfId="88" applyNumberFormat="1" applyFont="1" applyBorder="1" applyAlignment="1">
      <alignment/>
      <protection/>
    </xf>
    <xf numFmtId="4" fontId="25" fillId="0" borderId="36" xfId="88" applyNumberFormat="1" applyFont="1" applyBorder="1" applyAlignment="1">
      <alignment/>
      <protection/>
    </xf>
    <xf numFmtId="4" fontId="25" fillId="0" borderId="35" xfId="88" applyNumberFormat="1" applyFont="1" applyBorder="1" applyAlignment="1">
      <alignment/>
      <protection/>
    </xf>
    <xf numFmtId="4" fontId="25" fillId="0" borderId="54" xfId="88" applyNumberFormat="1" applyFont="1" applyBorder="1" applyAlignment="1">
      <alignment/>
      <protection/>
    </xf>
    <xf numFmtId="0" fontId="1" fillId="0" borderId="60" xfId="88" applyBorder="1">
      <alignment/>
      <protection/>
    </xf>
    <xf numFmtId="0" fontId="1" fillId="0" borderId="61" xfId="88" applyBorder="1">
      <alignment/>
      <protection/>
    </xf>
    <xf numFmtId="0" fontId="1" fillId="0" borderId="48" xfId="88" applyBorder="1">
      <alignment/>
      <protection/>
    </xf>
    <xf numFmtId="49" fontId="6" fillId="0" borderId="57" xfId="88" applyNumberFormat="1" applyFont="1" applyBorder="1" applyAlignment="1">
      <alignment horizontal="center"/>
      <protection/>
    </xf>
    <xf numFmtId="49" fontId="6" fillId="0" borderId="59" xfId="88" applyNumberFormat="1" applyFont="1" applyBorder="1" applyAlignment="1">
      <alignment horizontal="center"/>
      <protection/>
    </xf>
    <xf numFmtId="49" fontId="6" fillId="0" borderId="62" xfId="88" applyNumberFormat="1" applyFont="1" applyBorder="1" applyAlignment="1">
      <alignment horizontal="center"/>
      <protection/>
    </xf>
    <xf numFmtId="0" fontId="6" fillId="0" borderId="47" xfId="88" applyFont="1" applyBorder="1" applyAlignment="1">
      <alignment horizontal="center"/>
      <protection/>
    </xf>
    <xf numFmtId="0" fontId="6" fillId="0" borderId="36" xfId="88" applyFont="1" applyBorder="1" applyAlignment="1">
      <alignment horizontal="center"/>
      <protection/>
    </xf>
    <xf numFmtId="0" fontId="6" fillId="0" borderId="35" xfId="88" applyFont="1" applyBorder="1" applyAlignment="1">
      <alignment horizontal="center"/>
      <protection/>
    </xf>
    <xf numFmtId="0" fontId="6" fillId="0" borderId="54" xfId="88" applyFont="1" applyBorder="1" applyAlignment="1">
      <alignment horizontal="center"/>
      <protection/>
    </xf>
    <xf numFmtId="0" fontId="6" fillId="0" borderId="63" xfId="88" applyFont="1" applyBorder="1" applyAlignment="1">
      <alignment horizontal="center"/>
      <protection/>
    </xf>
    <xf numFmtId="0" fontId="6" fillId="0" borderId="64" xfId="88" applyFont="1" applyBorder="1" applyAlignment="1">
      <alignment horizontal="center"/>
      <protection/>
    </xf>
    <xf numFmtId="0" fontId="6" fillId="0" borderId="29" xfId="88" applyFont="1" applyBorder="1" applyAlignment="1">
      <alignment horizontal="center"/>
      <protection/>
    </xf>
    <xf numFmtId="0" fontId="6" fillId="0" borderId="0" xfId="88" applyFont="1" applyAlignment="1">
      <alignment horizontal="center"/>
      <protection/>
    </xf>
    <xf numFmtId="2" fontId="1" fillId="0" borderId="35" xfId="88" applyNumberFormat="1" applyFill="1" applyBorder="1">
      <alignment/>
      <protection/>
    </xf>
    <xf numFmtId="0" fontId="28" fillId="0" borderId="0" xfId="88" applyFont="1" applyFill="1" applyBorder="1">
      <alignment/>
      <protection/>
    </xf>
    <xf numFmtId="0" fontId="28" fillId="0" borderId="0" xfId="88" applyFont="1" applyFill="1">
      <alignment/>
      <protection/>
    </xf>
    <xf numFmtId="0" fontId="6" fillId="0" borderId="30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4" fontId="55" fillId="0" borderId="39" xfId="0" applyNumberFormat="1" applyFont="1" applyBorder="1" applyAlignment="1">
      <alignment horizontal="right"/>
    </xf>
    <xf numFmtId="166" fontId="55" fillId="0" borderId="0" xfId="0" applyNumberFormat="1" applyFont="1" applyAlignment="1">
      <alignment horizontal="right"/>
    </xf>
    <xf numFmtId="4" fontId="55" fillId="0" borderId="35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70" fontId="55" fillId="0" borderId="35" xfId="0" applyNumberFormat="1" applyFont="1" applyBorder="1" applyAlignment="1">
      <alignment horizontal="right"/>
    </xf>
    <xf numFmtId="2" fontId="55" fillId="0" borderId="36" xfId="0" applyNumberFormat="1" applyFont="1" applyBorder="1" applyAlignment="1">
      <alignment horizontal="right"/>
    </xf>
    <xf numFmtId="4" fontId="55" fillId="0" borderId="39" xfId="0" applyNumberFormat="1" applyFont="1" applyFill="1" applyBorder="1" applyAlignment="1">
      <alignment horizontal="right"/>
    </xf>
    <xf numFmtId="4" fontId="55" fillId="0" borderId="35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6" applyFont="1" applyBorder="1">
      <alignment/>
      <protection/>
    </xf>
    <xf numFmtId="166" fontId="1" fillId="0" borderId="0" xfId="88" applyNumberFormat="1">
      <alignment/>
      <protection/>
    </xf>
    <xf numFmtId="168" fontId="9" fillId="0" borderId="0" xfId="86" applyNumberFormat="1" applyFont="1" applyFill="1">
      <alignment/>
      <protection/>
    </xf>
    <xf numFmtId="1" fontId="1" fillId="0" borderId="0" xfId="88" applyNumberFormat="1">
      <alignment/>
      <protection/>
    </xf>
    <xf numFmtId="4" fontId="15" fillId="0" borderId="0" xfId="270" applyNumberFormat="1" applyBorder="1">
      <alignment horizontal="right" vertical="center"/>
    </xf>
    <xf numFmtId="3" fontId="15" fillId="0" borderId="0" xfId="270" applyNumberFormat="1" applyBorder="1">
      <alignment horizontal="right" vertical="center"/>
    </xf>
    <xf numFmtId="49" fontId="2" fillId="0" borderId="47" xfId="86" applyNumberFormat="1" applyFont="1" applyFill="1" applyBorder="1" applyAlignment="1">
      <alignment horizontal="center"/>
      <protection/>
    </xf>
    <xf numFmtId="4" fontId="10" fillId="0" borderId="0" xfId="86" applyNumberFormat="1" applyFont="1" applyFill="1">
      <alignment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6" applyNumberFormat="1" applyFont="1">
      <alignment/>
      <protection/>
    </xf>
    <xf numFmtId="0" fontId="11" fillId="0" borderId="0" xfId="86" applyFont="1" applyFill="1">
      <alignment/>
      <protection/>
    </xf>
    <xf numFmtId="0" fontId="5" fillId="0" borderId="56" xfId="86" applyFont="1" applyFill="1" applyBorder="1" applyAlignment="1">
      <alignment horizontal="center"/>
      <protection/>
    </xf>
    <xf numFmtId="0" fontId="5" fillId="0" borderId="41" xfId="86" applyFont="1" applyFill="1" applyBorder="1" applyAlignment="1">
      <alignment/>
      <protection/>
    </xf>
    <xf numFmtId="0" fontId="5" fillId="0" borderId="65" xfId="86" applyFont="1" applyFill="1" applyBorder="1" applyAlignment="1">
      <alignment/>
      <protection/>
    </xf>
    <xf numFmtId="0" fontId="5" fillId="0" borderId="46" xfId="86" applyFont="1" applyFill="1" applyBorder="1" applyAlignment="1">
      <alignment/>
      <protection/>
    </xf>
    <xf numFmtId="0" fontId="2" fillId="0" borderId="48" xfId="86" applyFont="1" applyFill="1" applyBorder="1" applyAlignment="1">
      <alignment horizontal="center"/>
      <protection/>
    </xf>
    <xf numFmtId="0" fontId="2" fillId="0" borderId="36" xfId="86" applyFont="1" applyFill="1" applyBorder="1" applyAlignment="1">
      <alignment horizontal="center"/>
      <protection/>
    </xf>
    <xf numFmtId="3" fontId="2" fillId="0" borderId="39" xfId="86" applyNumberFormat="1" applyFont="1" applyFill="1" applyBorder="1" applyAlignment="1">
      <alignment horizontal="center"/>
      <protection/>
    </xf>
    <xf numFmtId="0" fontId="2" fillId="0" borderId="35" xfId="86" applyFont="1" applyFill="1" applyBorder="1" applyAlignment="1">
      <alignment horizontal="center"/>
      <protection/>
    </xf>
    <xf numFmtId="0" fontId="2" fillId="0" borderId="55" xfId="86" applyFont="1" applyFill="1" applyBorder="1" applyAlignment="1">
      <alignment horizontal="center"/>
      <protection/>
    </xf>
    <xf numFmtId="0" fontId="2" fillId="0" borderId="44" xfId="86" applyFont="1" applyFill="1" applyBorder="1" applyAlignment="1">
      <alignment horizontal="center"/>
      <protection/>
    </xf>
    <xf numFmtId="3" fontId="2" fillId="0" borderId="28" xfId="86" applyNumberFormat="1" applyFont="1" applyFill="1" applyBorder="1" applyAlignment="1">
      <alignment horizontal="center"/>
      <protection/>
    </xf>
    <xf numFmtId="0" fontId="2" fillId="0" borderId="49" xfId="86" applyFont="1" applyBorder="1" applyAlignment="1">
      <alignment horizontal="center"/>
      <protection/>
    </xf>
    <xf numFmtId="49" fontId="2" fillId="0" borderId="56" xfId="86" applyNumberFormat="1" applyFont="1" applyFill="1" applyBorder="1" applyAlignment="1">
      <alignment horizontal="center"/>
      <protection/>
    </xf>
    <xf numFmtId="49" fontId="2" fillId="0" borderId="66" xfId="86" applyNumberFormat="1" applyFont="1" applyFill="1" applyBorder="1" applyAlignment="1">
      <alignment horizontal="center"/>
      <protection/>
    </xf>
    <xf numFmtId="4" fontId="4" fillId="0" borderId="43" xfId="86" applyNumberFormat="1" applyFont="1" applyFill="1" applyBorder="1">
      <alignment/>
      <protection/>
    </xf>
    <xf numFmtId="168" fontId="4" fillId="0" borderId="60" xfId="86" applyNumberFormat="1" applyFont="1" applyFill="1" applyBorder="1">
      <alignment/>
      <protection/>
    </xf>
    <xf numFmtId="179" fontId="4" fillId="0" borderId="0" xfId="86" applyNumberFormat="1" applyFont="1" applyFill="1" applyBorder="1">
      <alignment/>
      <protection/>
    </xf>
    <xf numFmtId="4" fontId="2" fillId="0" borderId="30" xfId="86" applyNumberFormat="1" applyFont="1" applyFill="1" applyBorder="1">
      <alignment/>
      <protection/>
    </xf>
    <xf numFmtId="168" fontId="5" fillId="0" borderId="55" xfId="86" applyNumberFormat="1" applyFont="1" applyFill="1" applyBorder="1">
      <alignment/>
      <protection/>
    </xf>
    <xf numFmtId="165" fontId="2" fillId="0" borderId="0" xfId="86" applyNumberFormat="1" applyFont="1" applyFill="1" applyBorder="1">
      <alignment/>
      <protection/>
    </xf>
    <xf numFmtId="4" fontId="7" fillId="0" borderId="30" xfId="86" applyNumberFormat="1" applyFont="1" applyFill="1" applyBorder="1">
      <alignment/>
      <protection/>
    </xf>
    <xf numFmtId="168" fontId="7" fillId="0" borderId="55" xfId="86" applyNumberFormat="1" applyFont="1" applyFill="1" applyBorder="1">
      <alignment/>
      <protection/>
    </xf>
    <xf numFmtId="165" fontId="7" fillId="0" borderId="0" xfId="86" applyNumberFormat="1" applyFont="1" applyFill="1" applyBorder="1">
      <alignment/>
      <protection/>
    </xf>
    <xf numFmtId="4" fontId="8" fillId="0" borderId="30" xfId="86" applyNumberFormat="1" applyFont="1" applyFill="1" applyBorder="1">
      <alignment/>
      <protection/>
    </xf>
    <xf numFmtId="168" fontId="8" fillId="0" borderId="55" xfId="86" applyNumberFormat="1" applyFont="1" applyFill="1" applyBorder="1">
      <alignment/>
      <protection/>
    </xf>
    <xf numFmtId="165" fontId="8" fillId="0" borderId="0" xfId="86" applyNumberFormat="1" applyFont="1" applyFill="1" applyBorder="1">
      <alignment/>
      <protection/>
    </xf>
    <xf numFmtId="168" fontId="2" fillId="0" borderId="55" xfId="86" applyNumberFormat="1" applyFont="1" applyFill="1" applyBorder="1">
      <alignment/>
      <protection/>
    </xf>
    <xf numFmtId="0" fontId="57" fillId="0" borderId="0" xfId="86" applyFont="1" applyFill="1" applyAlignment="1">
      <alignment horizontal="center"/>
      <protection/>
    </xf>
    <xf numFmtId="178" fontId="1" fillId="0" borderId="0" xfId="115" applyNumberFormat="1" applyFont="1" applyFill="1" applyBorder="1" applyAlignment="1">
      <alignment horizontal="right"/>
      <protection/>
    </xf>
    <xf numFmtId="174" fontId="2" fillId="0" borderId="0" xfId="86" applyNumberFormat="1" applyFont="1" applyFill="1">
      <alignment/>
      <protection/>
    </xf>
    <xf numFmtId="173" fontId="2" fillId="0" borderId="0" xfId="86" applyNumberFormat="1" applyFont="1">
      <alignment/>
      <protection/>
    </xf>
    <xf numFmtId="4" fontId="8" fillId="0" borderId="30" xfId="86" applyNumberFormat="1" applyFont="1" applyFill="1" applyBorder="1">
      <alignment/>
      <protection/>
    </xf>
    <xf numFmtId="165" fontId="8" fillId="0" borderId="0" xfId="86" applyNumberFormat="1" applyFont="1" applyFill="1" applyBorder="1">
      <alignment/>
      <protection/>
    </xf>
    <xf numFmtId="0" fontId="8" fillId="0" borderId="0" xfId="86" applyFont="1" applyFill="1">
      <alignment/>
      <protection/>
    </xf>
    <xf numFmtId="4" fontId="1" fillId="0" borderId="0" xfId="115" applyNumberFormat="1" applyFont="1" applyFill="1">
      <alignment/>
      <protection/>
    </xf>
    <xf numFmtId="180" fontId="8" fillId="0" borderId="0" xfId="86" applyNumberFormat="1" applyFont="1" applyFill="1">
      <alignment/>
      <protection/>
    </xf>
    <xf numFmtId="4" fontId="8" fillId="0" borderId="0" xfId="86" applyNumberFormat="1" applyFont="1" applyFill="1">
      <alignment/>
      <protection/>
    </xf>
    <xf numFmtId="4" fontId="2" fillId="0" borderId="30" xfId="86" applyNumberFormat="1" applyFont="1" applyFill="1" applyBorder="1" applyAlignment="1">
      <alignment horizontal="right"/>
      <protection/>
    </xf>
    <xf numFmtId="168" fontId="2" fillId="0" borderId="55" xfId="86" applyNumberFormat="1" applyFont="1" applyFill="1" applyBorder="1">
      <alignment/>
      <protection/>
    </xf>
    <xf numFmtId="165" fontId="2" fillId="0" borderId="0" xfId="86" applyNumberFormat="1" applyFont="1" applyFill="1" applyBorder="1">
      <alignment/>
      <protection/>
    </xf>
    <xf numFmtId="3" fontId="2" fillId="0" borderId="0" xfId="86" applyNumberFormat="1" applyFont="1" applyFill="1" applyBorder="1" applyAlignment="1">
      <alignment horizontal="right"/>
      <protection/>
    </xf>
    <xf numFmtId="4" fontId="15" fillId="0" borderId="0" xfId="110" applyNumberFormat="1" applyFill="1" applyBorder="1">
      <alignment/>
      <protection/>
    </xf>
    <xf numFmtId="4" fontId="19" fillId="0" borderId="0" xfId="127" applyNumberFormat="1" applyFill="1" applyBorder="1">
      <alignment vertical="center"/>
    </xf>
    <xf numFmtId="4" fontId="2" fillId="0" borderId="44" xfId="86" applyNumberFormat="1" applyFont="1" applyFill="1" applyBorder="1" applyAlignment="1">
      <alignment horizontal="right"/>
      <protection/>
    </xf>
    <xf numFmtId="4" fontId="2" fillId="0" borderId="28" xfId="86" applyNumberFormat="1" applyFont="1" applyFill="1" applyBorder="1">
      <alignment/>
      <protection/>
    </xf>
    <xf numFmtId="168" fontId="2" fillId="0" borderId="49" xfId="86" applyNumberFormat="1" applyFont="1" applyFill="1" applyBorder="1">
      <alignment/>
      <protection/>
    </xf>
    <xf numFmtId="3" fontId="2" fillId="0" borderId="37" xfId="86" applyNumberFormat="1" applyFont="1" applyFill="1" applyBorder="1" applyAlignment="1">
      <alignment horizontal="center"/>
      <protection/>
    </xf>
    <xf numFmtId="4" fontId="4" fillId="0" borderId="37" xfId="86" applyNumberFormat="1" applyFont="1" applyFill="1" applyBorder="1" applyAlignment="1">
      <alignment/>
      <protection/>
    </xf>
    <xf numFmtId="4" fontId="4" fillId="0" borderId="30" xfId="86" applyNumberFormat="1" applyFont="1" applyFill="1" applyBorder="1">
      <alignment/>
      <protection/>
    </xf>
    <xf numFmtId="168" fontId="4" fillId="0" borderId="55" xfId="86" applyNumberFormat="1" applyFont="1" applyBorder="1">
      <alignment/>
      <protection/>
    </xf>
    <xf numFmtId="4" fontId="7" fillId="0" borderId="37" xfId="86" applyNumberFormat="1" applyFont="1" applyFill="1" applyBorder="1" applyAlignment="1">
      <alignment/>
      <protection/>
    </xf>
    <xf numFmtId="168" fontId="7" fillId="0" borderId="55" xfId="86" applyNumberFormat="1" applyFont="1" applyBorder="1">
      <alignment/>
      <protection/>
    </xf>
    <xf numFmtId="3" fontId="7" fillId="0" borderId="0" xfId="86" applyNumberFormat="1" applyFont="1" applyFill="1" applyBorder="1">
      <alignment/>
      <protection/>
    </xf>
    <xf numFmtId="4" fontId="2" fillId="0" borderId="37" xfId="86" applyNumberFormat="1" applyFont="1" applyFill="1" applyBorder="1" applyAlignment="1">
      <alignment/>
      <protection/>
    </xf>
    <xf numFmtId="3" fontId="2" fillId="0" borderId="0" xfId="86" applyNumberFormat="1" applyFont="1" applyFill="1" applyBorder="1">
      <alignment/>
      <protection/>
    </xf>
    <xf numFmtId="4" fontId="2" fillId="0" borderId="30" xfId="86" applyNumberFormat="1" applyFont="1" applyFill="1" applyBorder="1">
      <alignment/>
      <protection/>
    </xf>
    <xf numFmtId="3" fontId="2" fillId="0" borderId="0" xfId="86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15" fillId="0" borderId="15" xfId="271" applyNumberFormat="1">
      <alignment horizontal="right" vertical="center"/>
    </xf>
    <xf numFmtId="4" fontId="19" fillId="29" borderId="15" xfId="128" applyNumberFormat="1">
      <alignment vertical="center"/>
    </xf>
    <xf numFmtId="4" fontId="2" fillId="0" borderId="37" xfId="86" applyNumberFormat="1" applyFont="1" applyFill="1" applyBorder="1" applyAlignment="1">
      <alignment/>
      <protection/>
    </xf>
    <xf numFmtId="4" fontId="5" fillId="0" borderId="30" xfId="86" applyNumberFormat="1" applyFont="1" applyFill="1" applyBorder="1">
      <alignment/>
      <protection/>
    </xf>
    <xf numFmtId="3" fontId="5" fillId="0" borderId="0" xfId="86" applyNumberFormat="1" applyFont="1" applyFill="1" applyBorder="1">
      <alignment/>
      <protection/>
    </xf>
    <xf numFmtId="4" fontId="4" fillId="0" borderId="47" xfId="86" applyNumberFormat="1" applyFont="1" applyFill="1" applyBorder="1">
      <alignment/>
      <protection/>
    </xf>
    <xf numFmtId="4" fontId="4" fillId="0" borderId="32" xfId="86" applyNumberFormat="1" applyFont="1" applyFill="1" applyBorder="1" applyAlignment="1">
      <alignment/>
      <protection/>
    </xf>
    <xf numFmtId="4" fontId="4" fillId="0" borderId="56" xfId="86" applyNumberFormat="1" applyFont="1" applyFill="1" applyBorder="1">
      <alignment/>
      <protection/>
    </xf>
    <xf numFmtId="168" fontId="4" fillId="0" borderId="42" xfId="86" applyNumberFormat="1" applyFont="1" applyFill="1" applyBorder="1">
      <alignment/>
      <protection/>
    </xf>
    <xf numFmtId="168" fontId="4" fillId="0" borderId="66" xfId="86" applyNumberFormat="1" applyFont="1" applyFill="1" applyBorder="1">
      <alignment/>
      <protection/>
    </xf>
    <xf numFmtId="165" fontId="4" fillId="0" borderId="0" xfId="86" applyNumberFormat="1" applyFont="1" applyFill="1" applyBorder="1">
      <alignment/>
      <protection/>
    </xf>
    <xf numFmtId="0" fontId="15" fillId="0" borderId="0" xfId="109">
      <alignment/>
      <protection/>
    </xf>
    <xf numFmtId="0" fontId="15" fillId="0" borderId="0" xfId="107">
      <alignment/>
      <protection/>
    </xf>
    <xf numFmtId="0" fontId="15" fillId="0" borderId="0" xfId="105">
      <alignment/>
      <protection/>
    </xf>
    <xf numFmtId="2" fontId="25" fillId="0" borderId="35" xfId="88" applyNumberFormat="1" applyFont="1" applyFill="1" applyBorder="1" applyAlignment="1">
      <alignment/>
      <protection/>
    </xf>
    <xf numFmtId="4" fontId="25" fillId="0" borderId="54" xfId="88" applyNumberFormat="1" applyFont="1" applyBorder="1">
      <alignment/>
      <protection/>
    </xf>
    <xf numFmtId="2" fontId="25" fillId="0" borderId="35" xfId="88" applyNumberFormat="1" applyFont="1" applyBorder="1" applyAlignment="1">
      <alignment/>
      <protection/>
    </xf>
    <xf numFmtId="166" fontId="25" fillId="0" borderId="36" xfId="88" applyNumberFormat="1" applyFont="1" applyBorder="1" applyAlignment="1">
      <alignment/>
      <protection/>
    </xf>
    <xf numFmtId="2" fontId="25" fillId="0" borderId="39" xfId="88" applyNumberFormat="1" applyFont="1" applyBorder="1" applyAlignment="1">
      <alignment/>
      <protection/>
    </xf>
    <xf numFmtId="2" fontId="25" fillId="0" borderId="36" xfId="88" applyNumberFormat="1" applyFont="1" applyBorder="1" applyAlignment="1">
      <alignment/>
      <protection/>
    </xf>
    <xf numFmtId="168" fontId="5" fillId="0" borderId="0" xfId="88" applyNumberFormat="1" applyFont="1" applyAlignment="1">
      <alignment/>
      <protection/>
    </xf>
    <xf numFmtId="166" fontId="25" fillId="0" borderId="55" xfId="88" applyNumberFormat="1" applyFont="1" applyBorder="1" applyAlignment="1">
      <alignment/>
      <protection/>
    </xf>
    <xf numFmtId="0" fontId="26" fillId="0" borderId="0" xfId="88" applyFont="1" applyFill="1">
      <alignment/>
      <protection/>
    </xf>
    <xf numFmtId="166" fontId="25" fillId="0" borderId="36" xfId="88" applyNumberFormat="1" applyFont="1" applyFill="1" applyBorder="1" applyAlignment="1">
      <alignment/>
      <protection/>
    </xf>
    <xf numFmtId="2" fontId="25" fillId="0" borderId="54" xfId="88" applyNumberFormat="1" applyFont="1" applyFill="1" applyBorder="1" applyAlignment="1">
      <alignment/>
      <protection/>
    </xf>
    <xf numFmtId="2" fontId="25" fillId="0" borderId="39" xfId="88" applyNumberFormat="1" applyFont="1" applyFill="1" applyBorder="1" applyAlignment="1">
      <alignment/>
      <protection/>
    </xf>
    <xf numFmtId="2" fontId="25" fillId="0" borderId="36" xfId="88" applyNumberFormat="1" applyFont="1" applyFill="1" applyBorder="1" applyAlignment="1">
      <alignment/>
      <protection/>
    </xf>
    <xf numFmtId="168" fontId="5" fillId="0" borderId="0" xfId="88" applyNumberFormat="1" applyFont="1" applyFill="1" applyAlignment="1">
      <alignment/>
      <protection/>
    </xf>
    <xf numFmtId="166" fontId="25" fillId="0" borderId="55" xfId="88" applyNumberFormat="1" applyFont="1" applyFill="1" applyBorder="1" applyAlignment="1">
      <alignment/>
      <protection/>
    </xf>
    <xf numFmtId="0" fontId="15" fillId="0" borderId="0" xfId="111">
      <alignment/>
      <protection/>
    </xf>
    <xf numFmtId="0" fontId="9" fillId="0" borderId="0" xfId="88" applyFont="1" applyFill="1" applyAlignment="1">
      <alignment/>
      <protection/>
    </xf>
    <xf numFmtId="2" fontId="27" fillId="0" borderId="35" xfId="88" applyNumberFormat="1" applyFont="1" applyFill="1" applyBorder="1">
      <alignment/>
      <protection/>
    </xf>
    <xf numFmtId="168" fontId="4" fillId="0" borderId="0" xfId="86" applyNumberFormat="1" applyFont="1" applyFill="1" applyBorder="1">
      <alignment/>
      <protection/>
    </xf>
    <xf numFmtId="0" fontId="15" fillId="0" borderId="0" xfId="108" applyFill="1">
      <alignment/>
      <protection/>
    </xf>
    <xf numFmtId="0" fontId="15" fillId="0" borderId="0" xfId="114">
      <alignment/>
      <protection/>
    </xf>
    <xf numFmtId="2" fontId="15" fillId="0" borderId="0" xfId="113" applyNumberFormat="1">
      <alignment/>
      <protection/>
    </xf>
    <xf numFmtId="168" fontId="4" fillId="0" borderId="42" xfId="86" applyNumberFormat="1" applyFont="1" applyFill="1" applyBorder="1" applyAlignment="1">
      <alignment/>
      <protection/>
    </xf>
    <xf numFmtId="168" fontId="4" fillId="0" borderId="46" xfId="86" applyNumberFormat="1" applyFont="1" applyFill="1" applyBorder="1" applyAlignment="1">
      <alignment/>
      <protection/>
    </xf>
    <xf numFmtId="166" fontId="55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70" fontId="6" fillId="0" borderId="35" xfId="0" applyNumberFormat="1" applyFont="1" applyFill="1" applyBorder="1" applyAlignment="1">
      <alignment/>
    </xf>
    <xf numFmtId="170" fontId="55" fillId="0" borderId="35" xfId="0" applyNumberFormat="1" applyFont="1" applyFill="1" applyBorder="1" applyAlignment="1">
      <alignment/>
    </xf>
    <xf numFmtId="2" fontId="19" fillId="0" borderId="0" xfId="112" applyNumberFormat="1" applyFont="1">
      <alignment/>
      <protection/>
    </xf>
    <xf numFmtId="49" fontId="4" fillId="0" borderId="43" xfId="86" applyNumberFormat="1" applyFont="1" applyFill="1" applyBorder="1">
      <alignment/>
      <protection/>
    </xf>
    <xf numFmtId="49" fontId="2" fillId="0" borderId="30" xfId="86" applyNumberFormat="1" applyFont="1" applyFill="1" applyBorder="1">
      <alignment/>
      <protection/>
    </xf>
    <xf numFmtId="49" fontId="7" fillId="0" borderId="30" xfId="86" applyNumberFormat="1" applyFont="1" applyFill="1" applyBorder="1">
      <alignment/>
      <protection/>
    </xf>
    <xf numFmtId="49" fontId="8" fillId="0" borderId="30" xfId="86" applyNumberFormat="1" applyFont="1" applyFill="1" applyBorder="1">
      <alignment/>
      <protection/>
    </xf>
    <xf numFmtId="49" fontId="6" fillId="0" borderId="30" xfId="86" applyNumberFormat="1" applyFont="1" applyFill="1" applyBorder="1">
      <alignment/>
      <protection/>
    </xf>
    <xf numFmtId="49" fontId="27" fillId="0" borderId="30" xfId="86" applyNumberFormat="1" applyFont="1" applyFill="1" applyBorder="1" applyAlignment="1">
      <alignment horizontal="left"/>
      <protection/>
    </xf>
    <xf numFmtId="49" fontId="11" fillId="0" borderId="30" xfId="86" applyNumberFormat="1" applyFont="1" applyFill="1" applyBorder="1">
      <alignment/>
      <protection/>
    </xf>
    <xf numFmtId="49" fontId="11" fillId="0" borderId="30" xfId="86" applyNumberFormat="1" applyFont="1" applyFill="1" applyBorder="1" applyAlignment="1">
      <alignment horizontal="left"/>
      <protection/>
    </xf>
    <xf numFmtId="49" fontId="11" fillId="0" borderId="30" xfId="86" applyNumberFormat="1" applyFont="1" applyFill="1" applyBorder="1">
      <alignment/>
      <protection/>
    </xf>
    <xf numFmtId="49" fontId="2" fillId="0" borderId="30" xfId="86" applyNumberFormat="1" applyFont="1" applyFill="1" applyBorder="1" applyAlignment="1">
      <alignment horizontal="left"/>
      <protection/>
    </xf>
    <xf numFmtId="49" fontId="27" fillId="0" borderId="30" xfId="86" applyNumberFormat="1" applyFont="1" applyFill="1" applyBorder="1" applyAlignment="1">
      <alignment horizontal="left" vertical="center" wrapText="1"/>
      <protection/>
    </xf>
    <xf numFmtId="49" fontId="2" fillId="0" borderId="44" xfId="86" applyNumberFormat="1" applyFont="1" applyFill="1" applyBorder="1" applyAlignment="1">
      <alignment horizontal="left"/>
      <protection/>
    </xf>
    <xf numFmtId="49" fontId="4" fillId="0" borderId="30" xfId="86" applyNumberFormat="1" applyFont="1" applyFill="1" applyBorder="1">
      <alignment/>
      <protection/>
    </xf>
    <xf numFmtId="0" fontId="2" fillId="0" borderId="30" xfId="86" applyFont="1" applyFill="1" applyBorder="1" applyAlignment="1">
      <alignment horizontal="left"/>
      <protection/>
    </xf>
    <xf numFmtId="49" fontId="11" fillId="0" borderId="30" xfId="86" applyNumberFormat="1" applyFont="1" applyFill="1" applyBorder="1" applyAlignment="1">
      <alignment horizontal="left"/>
      <protection/>
    </xf>
    <xf numFmtId="49" fontId="2" fillId="0" borderId="30" xfId="86" applyNumberFormat="1" applyFont="1" applyFill="1" applyBorder="1" applyAlignment="1">
      <alignment horizontal="left"/>
      <protection/>
    </xf>
    <xf numFmtId="49" fontId="25" fillId="0" borderId="30" xfId="88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8" applyNumberFormat="1" applyFont="1" applyFill="1" applyBorder="1">
      <alignment/>
      <protection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3" fillId="0" borderId="0" xfId="86" applyFont="1" applyFill="1" applyAlignment="1">
      <alignment horizontal="left"/>
      <protection/>
    </xf>
    <xf numFmtId="0" fontId="2" fillId="0" borderId="67" xfId="86" applyFont="1" applyFill="1" applyBorder="1" applyAlignment="1">
      <alignment horizontal="center"/>
      <protection/>
    </xf>
    <xf numFmtId="0" fontId="2" fillId="0" borderId="68" xfId="86" applyFont="1" applyFill="1" applyBorder="1" applyAlignment="1">
      <alignment horizontal="center"/>
      <protection/>
    </xf>
    <xf numFmtId="0" fontId="2" fillId="0" borderId="69" xfId="86" applyFont="1" applyFill="1" applyBorder="1" applyAlignment="1">
      <alignment horizontal="center"/>
      <protection/>
    </xf>
    <xf numFmtId="0" fontId="2" fillId="0" borderId="67" xfId="86" applyFont="1" applyBorder="1" applyAlignment="1">
      <alignment horizontal="center"/>
      <protection/>
    </xf>
    <xf numFmtId="0" fontId="2" fillId="0" borderId="69" xfId="86" applyFont="1" applyBorder="1" applyAlignment="1">
      <alignment horizontal="center"/>
      <protection/>
    </xf>
    <xf numFmtId="0" fontId="2" fillId="0" borderId="68" xfId="86" applyFont="1" applyBorder="1" applyAlignment="1">
      <alignment horizontal="center"/>
      <protection/>
    </xf>
    <xf numFmtId="0" fontId="2" fillId="0" borderId="70" xfId="86" applyFont="1" applyFill="1" applyBorder="1" applyAlignment="1">
      <alignment horizontal="center"/>
      <protection/>
    </xf>
    <xf numFmtId="0" fontId="6" fillId="0" borderId="0" xfId="88" applyFont="1" applyBorder="1" applyAlignment="1">
      <alignment horizontal="center"/>
      <protection/>
    </xf>
    <xf numFmtId="0" fontId="6" fillId="0" borderId="36" xfId="88" applyFont="1" applyBorder="1" applyAlignment="1">
      <alignment horizontal="center"/>
      <protection/>
    </xf>
    <xf numFmtId="0" fontId="6" fillId="0" borderId="71" xfId="88" applyFont="1" applyBorder="1" applyAlignment="1">
      <alignment horizontal="center"/>
      <protection/>
    </xf>
    <xf numFmtId="0" fontId="6" fillId="0" borderId="72" xfId="88" applyFont="1" applyBorder="1" applyAlignment="1">
      <alignment horizontal="center"/>
      <protection/>
    </xf>
    <xf numFmtId="0" fontId="41" fillId="0" borderId="0" xfId="88" applyFont="1" applyFill="1" applyAlignment="1">
      <alignment/>
      <protection/>
    </xf>
    <xf numFmtId="0" fontId="6" fillId="0" borderId="67" xfId="88" applyFont="1" applyBorder="1" applyAlignment="1">
      <alignment horizontal="center"/>
      <protection/>
    </xf>
    <xf numFmtId="0" fontId="6" fillId="0" borderId="69" xfId="88" applyFont="1" applyBorder="1" applyAlignment="1">
      <alignment horizontal="center"/>
      <protection/>
    </xf>
    <xf numFmtId="0" fontId="6" fillId="0" borderId="68" xfId="88" applyFont="1" applyBorder="1" applyAlignment="1">
      <alignment horizontal="center"/>
      <protection/>
    </xf>
    <xf numFmtId="0" fontId="6" fillId="0" borderId="61" xfId="88" applyFont="1" applyBorder="1" applyAlignment="1">
      <alignment horizontal="center"/>
      <protection/>
    </xf>
    <xf numFmtId="0" fontId="6" fillId="0" borderId="57" xfId="88" applyFont="1" applyBorder="1" applyAlignment="1">
      <alignment horizontal="center"/>
      <protection/>
    </xf>
    <xf numFmtId="0" fontId="6" fillId="0" borderId="62" xfId="88" applyFont="1" applyBorder="1" applyAlignment="1">
      <alignment horizontal="center"/>
      <protection/>
    </xf>
    <xf numFmtId="0" fontId="5" fillId="0" borderId="41" xfId="86" applyFont="1" applyFill="1" applyBorder="1" applyAlignment="1">
      <alignment horizontal="center"/>
      <protection/>
    </xf>
    <xf numFmtId="0" fontId="5" fillId="0" borderId="46" xfId="86" applyFont="1" applyFill="1" applyBorder="1" applyAlignment="1">
      <alignment horizontal="center"/>
      <protection/>
    </xf>
  </cellXfs>
  <cellStyles count="2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m?ny_##____" xfId="76"/>
    <cellStyle name="Currency" xfId="77"/>
    <cellStyle name="Currency [0]" xfId="78"/>
    <cellStyle name="Nadpis 1" xfId="79"/>
    <cellStyle name="Nadpis 2" xfId="80"/>
    <cellStyle name="Nadpis 3" xfId="81"/>
    <cellStyle name="Nadpis 4" xfId="82"/>
    <cellStyle name="Název" xfId="83"/>
    <cellStyle name="Neutral" xfId="84"/>
    <cellStyle name="Neutrální" xfId="85"/>
    <cellStyle name="Normal_Denní tabulky - příprava na rok 2013" xfId="86"/>
    <cellStyle name="Normální 10" xfId="87"/>
    <cellStyle name="Normální 2" xfId="88"/>
    <cellStyle name="Normální 2 2" xfId="89"/>
    <cellStyle name="Normální 2_List2" xfId="90"/>
    <cellStyle name="Normální 3" xfId="91"/>
    <cellStyle name="Normální 4" xfId="92"/>
    <cellStyle name="Normální 4 2" xfId="93"/>
    <cellStyle name="Normální 4_DP meziroč.srovnání" xfId="94"/>
    <cellStyle name="Normální 5" xfId="95"/>
    <cellStyle name="Normální 5 2" xfId="96"/>
    <cellStyle name="Normální 5_DP meziroč.srovnání" xfId="97"/>
    <cellStyle name="Normální 6" xfId="98"/>
    <cellStyle name="Normální 6 2" xfId="99"/>
    <cellStyle name="Normální 6_DP meziroč.srovnání" xfId="100"/>
    <cellStyle name="Normální 7" xfId="101"/>
    <cellStyle name="Normální 8" xfId="102"/>
    <cellStyle name="Normální 9" xfId="103"/>
    <cellStyle name="Normální_příjmy+výdaje SR leden-aktuální" xfId="104"/>
    <cellStyle name="Normální_příjmy+výdaje SR leden-aktuální 2" xfId="105"/>
    <cellStyle name="Normální_příjmy+výdaje SR leden-aktuální_1" xfId="106"/>
    <cellStyle name="Normální_příjmy+výdaje SR leden-aktuální_1 2" xfId="107"/>
    <cellStyle name="Normální_příjmy+výdaje SR leden-aktuální_2" xfId="108"/>
    <cellStyle name="Normální_příjmy+výdaje SR leden-aktuální_2 2" xfId="109"/>
    <cellStyle name="Normální_příjmy+výdaje SR leden-aktuální_3 2" xfId="110"/>
    <cellStyle name="Normální_příjmy+výdaje SR leden-aktuální_4" xfId="111"/>
    <cellStyle name="Normální_příjmy+výdaje SR leden-aktuální_8" xfId="112"/>
    <cellStyle name="Normální_příjmy+výdaje SR leden-aktuální_B" xfId="113"/>
    <cellStyle name="Normální_příjmy+výdaje SR leden-aktuální_C" xfId="114"/>
    <cellStyle name="Normální_srovnání se SR a skut.2013_1" xfId="115"/>
    <cellStyle name="Note" xfId="116"/>
    <cellStyle name="Output" xfId="117"/>
    <cellStyle name="Followed Hyperlink" xfId="118"/>
    <cellStyle name="Poznámka" xfId="119"/>
    <cellStyle name="Percent" xfId="120"/>
    <cellStyle name="Propojená buňka" xfId="121"/>
    <cellStyle name="SAPBEXaggData" xfId="122"/>
    <cellStyle name="SAPBEXaggData 2" xfId="123"/>
    <cellStyle name="SAPBEXaggData 3" xfId="124"/>
    <cellStyle name="SAPBEXaggData 4" xfId="125"/>
    <cellStyle name="SAPBEXaggData 5" xfId="126"/>
    <cellStyle name="SAPBEXaggData_příjmy+výdaje SR leden-aktuální" xfId="127"/>
    <cellStyle name="SAPBEXaggData_srovnání se SR a skut.2016" xfId="128"/>
    <cellStyle name="SAPBEXaggDataEmph" xfId="129"/>
    <cellStyle name="SAPBEXaggDataEmph 2" xfId="130"/>
    <cellStyle name="SAPBEXaggDataEmph 3" xfId="131"/>
    <cellStyle name="SAPBEXaggDataEmph 4" xfId="132"/>
    <cellStyle name="SAPBEXaggDataEmph 5" xfId="133"/>
    <cellStyle name="SAPBEXaggDataEmph_příjmy+výdaje SR leden-aktuální" xfId="134"/>
    <cellStyle name="SAPBEXaggItem" xfId="135"/>
    <cellStyle name="SAPBEXaggItem 2" xfId="136"/>
    <cellStyle name="SAPBEXaggItem 3" xfId="137"/>
    <cellStyle name="SAPBEXaggItem 4" xfId="138"/>
    <cellStyle name="SAPBEXaggItem 5" xfId="139"/>
    <cellStyle name="SAPBEXaggItem_příjmy+výdaje SR leden-aktuální" xfId="140"/>
    <cellStyle name="SAPBEXaggItemX" xfId="141"/>
    <cellStyle name="SAPBEXaggItemX 2" xfId="142"/>
    <cellStyle name="SAPBEXaggItemX_příjmy+výdaje SR leden-aktuální" xfId="143"/>
    <cellStyle name="SAPBEXexcBad7" xfId="144"/>
    <cellStyle name="SAPBEXexcBad7 2" xfId="145"/>
    <cellStyle name="SAPBEXexcBad7_příjmy+výdaje SR leden-aktuální" xfId="146"/>
    <cellStyle name="SAPBEXexcBad8" xfId="147"/>
    <cellStyle name="SAPBEXexcBad8 2" xfId="148"/>
    <cellStyle name="SAPBEXexcBad8_příjmy+výdaje SR leden-aktuální" xfId="149"/>
    <cellStyle name="SAPBEXexcBad9" xfId="150"/>
    <cellStyle name="SAPBEXexcBad9 2" xfId="151"/>
    <cellStyle name="SAPBEXexcBad9_příjmy+výdaje SR leden-aktuální" xfId="152"/>
    <cellStyle name="SAPBEXexcCritical4" xfId="153"/>
    <cellStyle name="SAPBEXexcCritical4 2" xfId="154"/>
    <cellStyle name="SAPBEXexcCritical4_příjmy+výdaje SR leden-aktuální" xfId="155"/>
    <cellStyle name="SAPBEXexcCritical5" xfId="156"/>
    <cellStyle name="SAPBEXexcCritical5 2" xfId="157"/>
    <cellStyle name="SAPBEXexcCritical5_příjmy+výdaje SR leden-aktuální" xfId="158"/>
    <cellStyle name="SAPBEXexcCritical6" xfId="159"/>
    <cellStyle name="SAPBEXexcCritical6 2" xfId="160"/>
    <cellStyle name="SAPBEXexcCritical6_příjmy+výdaje SR leden-aktuální" xfId="161"/>
    <cellStyle name="SAPBEXexcGood1" xfId="162"/>
    <cellStyle name="SAPBEXexcGood1 2" xfId="163"/>
    <cellStyle name="SAPBEXexcGood1_příjmy+výdaje SR leden-aktuální" xfId="164"/>
    <cellStyle name="SAPBEXexcGood2" xfId="165"/>
    <cellStyle name="SAPBEXexcGood2 2" xfId="166"/>
    <cellStyle name="SAPBEXexcGood2_příjmy+výdaje SR leden-aktuální" xfId="167"/>
    <cellStyle name="SAPBEXexcGood3" xfId="168"/>
    <cellStyle name="SAPBEXexcGood3 2" xfId="169"/>
    <cellStyle name="SAPBEXexcGood3_příjmy+výdaje SR leden-aktuální" xfId="170"/>
    <cellStyle name="SAPBEXfilterDrill" xfId="171"/>
    <cellStyle name="SAPBEXfilterDrill 2" xfId="172"/>
    <cellStyle name="SAPBEXfilterDrill_příjmy+výdaje SR leden-aktuální" xfId="173"/>
    <cellStyle name="SAPBEXFilterInfo1" xfId="174"/>
    <cellStyle name="SAPBEXFilterInfo1 2" xfId="175"/>
    <cellStyle name="SAPBEXFilterInfo2" xfId="176"/>
    <cellStyle name="SAPBEXFilterInfoHlavicka" xfId="177"/>
    <cellStyle name="SAPBEXfilterItem" xfId="178"/>
    <cellStyle name="SAPBEXfilterItem 2" xfId="179"/>
    <cellStyle name="SAPBEXfilterItem_příjmy+výdaje SR leden-aktuální" xfId="180"/>
    <cellStyle name="SAPBEXfilterText" xfId="181"/>
    <cellStyle name="SAPBEXfilterText 2" xfId="182"/>
    <cellStyle name="SAPBEXfilterText_příjmy+výdaje SR leden-aktuální" xfId="183"/>
    <cellStyle name="SAPBEXformats" xfId="184"/>
    <cellStyle name="SAPBEXformats 2" xfId="185"/>
    <cellStyle name="SAPBEXformats 3" xfId="186"/>
    <cellStyle name="SAPBEXformats 4" xfId="187"/>
    <cellStyle name="SAPBEXformats 5" xfId="188"/>
    <cellStyle name="SAPBEXformats_příjmy+výdaje SR leden-aktuální" xfId="189"/>
    <cellStyle name="SAPBEXheaderItem" xfId="190"/>
    <cellStyle name="SAPBEXheaderItem 2" xfId="191"/>
    <cellStyle name="SAPBEXheaderItem 3" xfId="192"/>
    <cellStyle name="SAPBEXheaderItem 4" xfId="193"/>
    <cellStyle name="SAPBEXheaderItem 5" xfId="194"/>
    <cellStyle name="SAPBEXheaderItem_příjmy+výdaje SR leden-aktuální" xfId="195"/>
    <cellStyle name="SAPBEXheaderText" xfId="196"/>
    <cellStyle name="SAPBEXheaderText 2" xfId="197"/>
    <cellStyle name="SAPBEXheaderText_příjmy+výdaje SR leden-aktuální" xfId="198"/>
    <cellStyle name="SAPBEXHLevel0" xfId="199"/>
    <cellStyle name="SAPBEXHLevel0 2" xfId="200"/>
    <cellStyle name="SAPBEXHLevel0 3" xfId="201"/>
    <cellStyle name="SAPBEXHLevel0 4" xfId="202"/>
    <cellStyle name="SAPBEXHLevel0 5" xfId="203"/>
    <cellStyle name="SAPBEXHLevel0_List1" xfId="204"/>
    <cellStyle name="SAPBEXHLevel0X" xfId="205"/>
    <cellStyle name="SAPBEXHLevel0X 2" xfId="206"/>
    <cellStyle name="SAPBEXHLevel0X 3" xfId="207"/>
    <cellStyle name="SAPBEXHLevel0X 4" xfId="208"/>
    <cellStyle name="SAPBEXHLevel0X 5" xfId="209"/>
    <cellStyle name="SAPBEXHLevel0X_List1" xfId="210"/>
    <cellStyle name="SAPBEXHLevel1" xfId="211"/>
    <cellStyle name="SAPBEXHLevel1 2" xfId="212"/>
    <cellStyle name="SAPBEXHLevel1 2 2" xfId="213"/>
    <cellStyle name="SAPBEXHLevel1 2_příjmy+výdaje SR leden-aktuální" xfId="214"/>
    <cellStyle name="SAPBEXHLevel1 3" xfId="215"/>
    <cellStyle name="SAPBEXHLevel1 4" xfId="216"/>
    <cellStyle name="SAPBEXHLevel1 5" xfId="217"/>
    <cellStyle name="SAPBEXHLevel1 6" xfId="218"/>
    <cellStyle name="SAPBEXHLevel1 7" xfId="219"/>
    <cellStyle name="SAPBEXHLevel1_01.02.2016" xfId="220"/>
    <cellStyle name="SAPBEXHLevel1X" xfId="221"/>
    <cellStyle name="SAPBEXHLevel1X 2" xfId="222"/>
    <cellStyle name="SAPBEXHLevel1X_příjmy+výdaje SR leden-aktuální" xfId="223"/>
    <cellStyle name="SAPBEXHLevel2" xfId="224"/>
    <cellStyle name="SAPBEXHLevel2 2" xfId="225"/>
    <cellStyle name="SAPBEXHLevel2 2 2" xfId="226"/>
    <cellStyle name="SAPBEXHLevel2 2_příjmy+výdaje SR leden-aktuální" xfId="227"/>
    <cellStyle name="SAPBEXHLevel2 3" xfId="228"/>
    <cellStyle name="SAPBEXHLevel2 4" xfId="229"/>
    <cellStyle name="SAPBEXHLevel2 5" xfId="230"/>
    <cellStyle name="SAPBEXHLevel2 6" xfId="231"/>
    <cellStyle name="SAPBEXHLevel2 7" xfId="232"/>
    <cellStyle name="SAPBEXHLevel2_01.02.2016" xfId="233"/>
    <cellStyle name="SAPBEXHLevel2X" xfId="234"/>
    <cellStyle name="SAPBEXHLevel2X 2" xfId="235"/>
    <cellStyle name="SAPBEXHLevel2X_příjmy+výdaje SR leden-aktuální" xfId="236"/>
    <cellStyle name="SAPBEXHLevel3" xfId="237"/>
    <cellStyle name="SAPBEXHLevel3 2" xfId="238"/>
    <cellStyle name="SAPBEXHLevel3_příjmy+výdaje SR leden-aktuální" xfId="239"/>
    <cellStyle name="SAPBEXHLevel3X" xfId="240"/>
    <cellStyle name="SAPBEXHLevel3X 2" xfId="241"/>
    <cellStyle name="SAPBEXHLevel3X_příjmy+výdaje SR leden-aktuální" xfId="242"/>
    <cellStyle name="SAPBEXchaText" xfId="243"/>
    <cellStyle name="SAPBEXchaText 2" xfId="244"/>
    <cellStyle name="SAPBEXchaText 3" xfId="245"/>
    <cellStyle name="SAPBEXchaText 4" xfId="246"/>
    <cellStyle name="SAPBEXchaText 5" xfId="247"/>
    <cellStyle name="SAPBEXchaText_příjmy+výdaje SR leden-aktuální" xfId="248"/>
    <cellStyle name="SAPBEXinputData" xfId="249"/>
    <cellStyle name="SAPBEXinputData 2" xfId="250"/>
    <cellStyle name="SAPBEXinputData_příjmy+výdaje SR leden-aktuální" xfId="251"/>
    <cellStyle name="SAPBEXItemHeader" xfId="252"/>
    <cellStyle name="SAPBEXresData" xfId="253"/>
    <cellStyle name="SAPBEXresData 2" xfId="254"/>
    <cellStyle name="SAPBEXresData_příjmy+výdaje SR leden-aktuální" xfId="255"/>
    <cellStyle name="SAPBEXresDataEmph" xfId="256"/>
    <cellStyle name="SAPBEXresDataEmph 2" xfId="257"/>
    <cellStyle name="SAPBEXresDataEmph_příjmy+výdaje SR leden-aktuální" xfId="258"/>
    <cellStyle name="SAPBEXresItem" xfId="259"/>
    <cellStyle name="SAPBEXresItem 2" xfId="260"/>
    <cellStyle name="SAPBEXresItem_příjmy+výdaje SR leden-aktuální" xfId="261"/>
    <cellStyle name="SAPBEXresItemX" xfId="262"/>
    <cellStyle name="SAPBEXresItemX 2" xfId="263"/>
    <cellStyle name="SAPBEXresItemX_příjmy+výdaje SR leden-aktuální" xfId="264"/>
    <cellStyle name="SAPBEXstdData" xfId="265"/>
    <cellStyle name="SAPBEXstdData 2" xfId="266"/>
    <cellStyle name="SAPBEXstdData 3" xfId="267"/>
    <cellStyle name="SAPBEXstdData 4" xfId="268"/>
    <cellStyle name="SAPBEXstdData 5" xfId="269"/>
    <cellStyle name="SAPBEXstdData_příjmy+výdaje SR leden-aktuální" xfId="270"/>
    <cellStyle name="SAPBEXstdData_srovnání se SR a skut.2016" xfId="271"/>
    <cellStyle name="SAPBEXstdDataEmph" xfId="272"/>
    <cellStyle name="SAPBEXstdDataEmph 2" xfId="273"/>
    <cellStyle name="SAPBEXstdDataEmph 3" xfId="274"/>
    <cellStyle name="SAPBEXstdDataEmph 4" xfId="275"/>
    <cellStyle name="SAPBEXstdDataEmph 5" xfId="276"/>
    <cellStyle name="SAPBEXstdDataEmph_příjmy+výdaje SR leden-aktuální" xfId="277"/>
    <cellStyle name="SAPBEXstdItem" xfId="278"/>
    <cellStyle name="SAPBEXstdItem 2" xfId="279"/>
    <cellStyle name="SAPBEXstdItem 3" xfId="280"/>
    <cellStyle name="SAPBEXstdItem 4" xfId="281"/>
    <cellStyle name="SAPBEXstdItem 5" xfId="282"/>
    <cellStyle name="SAPBEXstdItem_příjmy+výdaje SR leden-aktuální" xfId="283"/>
    <cellStyle name="SAPBEXstdItemX" xfId="284"/>
    <cellStyle name="SAPBEXstdItemX 2" xfId="285"/>
    <cellStyle name="SAPBEXstdItemX_příjmy+výdaje SR leden-aktuální" xfId="286"/>
    <cellStyle name="SAPBEXtitle" xfId="287"/>
    <cellStyle name="SAPBEXtitle 2" xfId="288"/>
    <cellStyle name="SAPBEXtitle_příjmy+výdaje SR leden-aktuální" xfId="289"/>
    <cellStyle name="SAPBEXunassignedItem" xfId="290"/>
    <cellStyle name="SAPBEXundefined" xfId="291"/>
    <cellStyle name="SAPBEXundefined 2" xfId="292"/>
    <cellStyle name="SAPBEXundefined_příjmy+výdaje SR leden-aktuální" xfId="293"/>
    <cellStyle name="Sheet Title" xfId="294"/>
    <cellStyle name="Správně" xfId="295"/>
    <cellStyle name="Text upozornění" xfId="296"/>
    <cellStyle name="Title" xfId="297"/>
    <cellStyle name="Total" xfId="298"/>
    <cellStyle name="Vstup" xfId="299"/>
    <cellStyle name="Výpočet" xfId="300"/>
    <cellStyle name="Výstup" xfId="301"/>
    <cellStyle name="Vysvětlující text" xfId="302"/>
    <cellStyle name="Warning Text" xfId="303"/>
    <cellStyle name="Zvýraznění 1" xfId="304"/>
    <cellStyle name="Zvýraznění 2" xfId="305"/>
    <cellStyle name="Zvýraznění 3" xfId="306"/>
    <cellStyle name="Zvýraznění 4" xfId="307"/>
    <cellStyle name="Zvýraznění 5" xfId="308"/>
    <cellStyle name="Zvýraznění 6" xfId="3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9"/>
  <sheetViews>
    <sheetView showGridLines="0" tabSelected="1" workbookViewId="0" topLeftCell="A1">
      <selection activeCell="C7" sqref="C7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8515625" style="0" bestFit="1" customWidth="1"/>
    <col min="5" max="5" width="7.28125" style="0" customWidth="1"/>
    <col min="6" max="7" width="9.421875" style="0" customWidth="1"/>
    <col min="8" max="8" width="11.7109375" style="0" bestFit="1" customWidth="1"/>
    <col min="9" max="9" width="7.140625" style="0" customWidth="1"/>
    <col min="10" max="11" width="9.421875" style="0" customWidth="1"/>
  </cols>
  <sheetData>
    <row r="5" spans="3:11" ht="13.5" thickBot="1">
      <c r="C5" s="78"/>
      <c r="D5" s="78"/>
      <c r="E5" s="78"/>
      <c r="F5" s="78"/>
      <c r="G5" s="78"/>
      <c r="H5" s="78"/>
      <c r="I5" s="78"/>
      <c r="J5" s="78"/>
      <c r="K5" s="79" t="s">
        <v>78</v>
      </c>
    </row>
    <row r="6" spans="1:11" ht="12.75">
      <c r="A6" s="100"/>
      <c r="B6" s="100"/>
      <c r="C6" s="80"/>
      <c r="D6" s="405">
        <v>2017</v>
      </c>
      <c r="E6" s="406"/>
      <c r="F6" s="405">
        <v>2018</v>
      </c>
      <c r="G6" s="407"/>
      <c r="H6" s="407"/>
      <c r="I6" s="407"/>
      <c r="J6" s="407"/>
      <c r="K6" s="406"/>
    </row>
    <row r="7" spans="3:15" ht="12.75">
      <c r="C7" s="81" t="s">
        <v>72</v>
      </c>
      <c r="D7" s="89" t="s">
        <v>1</v>
      </c>
      <c r="E7" s="82" t="s">
        <v>2</v>
      </c>
      <c r="F7" s="83" t="s">
        <v>66</v>
      </c>
      <c r="G7" s="106" t="s">
        <v>0</v>
      </c>
      <c r="H7" s="98" t="s">
        <v>76</v>
      </c>
      <c r="I7" s="91" t="s">
        <v>2</v>
      </c>
      <c r="J7" s="91" t="s">
        <v>79</v>
      </c>
      <c r="K7" s="94" t="s">
        <v>4</v>
      </c>
      <c r="M7" s="280"/>
      <c r="N7" s="100"/>
      <c r="O7" s="100"/>
    </row>
    <row r="8" spans="3:11" ht="13.5" thickBot="1">
      <c r="C8" s="81"/>
      <c r="D8" s="83" t="s">
        <v>92</v>
      </c>
      <c r="E8" s="82" t="s">
        <v>5</v>
      </c>
      <c r="F8" s="83" t="s">
        <v>67</v>
      </c>
      <c r="G8" s="106" t="s">
        <v>3</v>
      </c>
      <c r="H8" s="98" t="s">
        <v>92</v>
      </c>
      <c r="I8" s="92" t="s">
        <v>5</v>
      </c>
      <c r="J8" s="97" t="s">
        <v>123</v>
      </c>
      <c r="K8" s="95" t="s">
        <v>124</v>
      </c>
    </row>
    <row r="9" spans="3:11" ht="13.5" thickBot="1">
      <c r="C9" s="84"/>
      <c r="D9" s="101">
        <v>1</v>
      </c>
      <c r="E9" s="102">
        <v>2</v>
      </c>
      <c r="F9" s="28" t="s">
        <v>80</v>
      </c>
      <c r="G9" s="28" t="s">
        <v>81</v>
      </c>
      <c r="H9" s="28" t="s">
        <v>82</v>
      </c>
      <c r="I9" s="103" t="s">
        <v>83</v>
      </c>
      <c r="J9" s="103" t="s">
        <v>84</v>
      </c>
      <c r="K9" s="104" t="s">
        <v>94</v>
      </c>
    </row>
    <row r="10" spans="3:11" ht="13.5">
      <c r="C10" s="85" t="s">
        <v>73</v>
      </c>
      <c r="D10" s="260">
        <v>1141.8056089331199</v>
      </c>
      <c r="E10" s="261">
        <v>91.32899383242203</v>
      </c>
      <c r="F10" s="260">
        <v>1314.497641409</v>
      </c>
      <c r="G10" s="262">
        <v>1325.737548761</v>
      </c>
      <c r="H10" s="263">
        <v>1249.6954567517403</v>
      </c>
      <c r="I10" s="264">
        <v>94.26416698536399</v>
      </c>
      <c r="J10" s="264">
        <v>109.44905568640799</v>
      </c>
      <c r="K10" s="265">
        <v>107.88984781862041</v>
      </c>
    </row>
    <row r="11" spans="3:11" ht="13.5">
      <c r="C11" s="85" t="s">
        <v>74</v>
      </c>
      <c r="D11" s="260">
        <v>1153.4237150919903</v>
      </c>
      <c r="E11" s="261">
        <v>88.02989086262598</v>
      </c>
      <c r="F11" s="260">
        <v>1364.497641409</v>
      </c>
      <c r="G11" s="262">
        <v>1375.737548761</v>
      </c>
      <c r="H11" s="263">
        <v>1271.3340612845898</v>
      </c>
      <c r="I11" s="264">
        <v>92.4110897772299</v>
      </c>
      <c r="J11" s="264">
        <v>110.22263931717372</v>
      </c>
      <c r="K11" s="265">
        <v>117.91034619259949</v>
      </c>
    </row>
    <row r="12" spans="3:14" ht="13.5">
      <c r="C12" s="85" t="s">
        <v>75</v>
      </c>
      <c r="D12" s="260">
        <v>-11.618106158870432</v>
      </c>
      <c r="E12" s="380">
        <v>19.34668389725898</v>
      </c>
      <c r="F12" s="266">
        <v>-50</v>
      </c>
      <c r="G12" s="267">
        <v>-50</v>
      </c>
      <c r="H12" s="268">
        <v>-21.638604532849513</v>
      </c>
      <c r="I12" s="382">
        <v>43.277209065699026</v>
      </c>
      <c r="J12" s="383">
        <v>186.24898272536805</v>
      </c>
      <c r="K12" s="265">
        <v>-10.02049837397908</v>
      </c>
      <c r="M12" s="281"/>
      <c r="N12" s="281"/>
    </row>
    <row r="13" spans="3:11" ht="16.5" customHeight="1">
      <c r="C13" s="256" t="s">
        <v>120</v>
      </c>
      <c r="D13" s="258">
        <v>-12.954145555530445</v>
      </c>
      <c r="E13" s="381">
        <v>21.590242592550744</v>
      </c>
      <c r="F13" s="269">
        <v>-50</v>
      </c>
      <c r="G13" s="270">
        <v>-50</v>
      </c>
      <c r="H13" s="271">
        <v>-17.697778845309514</v>
      </c>
      <c r="I13" s="382">
        <v>35.39555769061903</v>
      </c>
      <c r="J13" s="383">
        <v>136.61865052731244</v>
      </c>
      <c r="K13" s="259">
        <v>-4.743633289779069</v>
      </c>
    </row>
    <row r="14" spans="3:11" ht="6.75" customHeight="1" thickBot="1">
      <c r="C14" s="86"/>
      <c r="D14" s="90"/>
      <c r="E14" s="87"/>
      <c r="F14" s="88"/>
      <c r="G14" s="93"/>
      <c r="H14" s="99"/>
      <c r="I14" s="93"/>
      <c r="J14" s="93"/>
      <c r="K14" s="96"/>
    </row>
    <row r="15" ht="12.75">
      <c r="C15" s="257" t="s">
        <v>139</v>
      </c>
    </row>
    <row r="19" spans="4:8" ht="12.75">
      <c r="D19" s="100"/>
      <c r="E19" s="100"/>
      <c r="F19" s="100"/>
      <c r="G19" s="100"/>
      <c r="H19" s="100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M99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0.57421875" style="1" customWidth="1"/>
    <col min="3" max="3" width="11.8515625" style="1" bestFit="1" customWidth="1"/>
    <col min="4" max="4" width="7.57421875" style="1" customWidth="1"/>
    <col min="5" max="5" width="9.8515625" style="1" customWidth="1"/>
    <col min="6" max="6" width="9.8515625" style="24" customWidth="1"/>
    <col min="7" max="7" width="11.8515625" style="1" bestFit="1" customWidth="1"/>
    <col min="8" max="8" width="7.5742187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0"/>
      <c r="D1" s="220"/>
      <c r="E1" s="220"/>
      <c r="F1" s="23"/>
      <c r="G1" s="8"/>
      <c r="H1" s="8"/>
      <c r="I1" s="8"/>
      <c r="J1" s="8"/>
      <c r="K1" s="8"/>
      <c r="L1" s="8"/>
    </row>
    <row r="2" spans="2:11" ht="18">
      <c r="B2" s="408" t="s">
        <v>70</v>
      </c>
      <c r="C2" s="408"/>
      <c r="D2" s="408"/>
      <c r="E2" s="408"/>
      <c r="F2" s="408"/>
      <c r="G2" s="408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57"/>
      <c r="I3" s="157"/>
      <c r="J3" s="157" t="s">
        <v>78</v>
      </c>
      <c r="K3" s="157"/>
    </row>
    <row r="4" spans="2:11" ht="12.75">
      <c r="B4" s="169"/>
      <c r="C4" s="409">
        <v>2017</v>
      </c>
      <c r="D4" s="410"/>
      <c r="E4" s="409">
        <v>2018</v>
      </c>
      <c r="F4" s="411"/>
      <c r="G4" s="411"/>
      <c r="H4" s="411"/>
      <c r="I4" s="411"/>
      <c r="J4" s="410"/>
      <c r="K4" s="213"/>
    </row>
    <row r="5" spans="2:12" ht="12.75">
      <c r="B5" s="168"/>
      <c r="C5" s="3" t="s">
        <v>1</v>
      </c>
      <c r="D5" s="167" t="s">
        <v>2</v>
      </c>
      <c r="E5" s="3" t="s">
        <v>66</v>
      </c>
      <c r="F5" s="26" t="s">
        <v>0</v>
      </c>
      <c r="G5" s="171" t="s">
        <v>1</v>
      </c>
      <c r="H5" s="171" t="s">
        <v>2</v>
      </c>
      <c r="I5" s="171" t="s">
        <v>77</v>
      </c>
      <c r="J5" s="167" t="s">
        <v>4</v>
      </c>
      <c r="K5" s="213"/>
      <c r="L5" s="220"/>
    </row>
    <row r="6" spans="2:12" ht="13.5" customHeight="1" thickBot="1">
      <c r="B6" s="166"/>
      <c r="C6" s="184" t="s">
        <v>92</v>
      </c>
      <c r="D6" s="165" t="s">
        <v>5</v>
      </c>
      <c r="E6" s="5" t="s">
        <v>67</v>
      </c>
      <c r="F6" s="27" t="s">
        <v>3</v>
      </c>
      <c r="G6" s="172" t="s">
        <v>92</v>
      </c>
      <c r="H6" s="156" t="s">
        <v>5</v>
      </c>
      <c r="I6" s="7" t="s">
        <v>123</v>
      </c>
      <c r="J6" s="30" t="s">
        <v>124</v>
      </c>
      <c r="K6" s="214"/>
      <c r="L6" s="220"/>
    </row>
    <row r="7" spans="2:11" ht="13.5" customHeight="1" thickBot="1">
      <c r="B7" s="164"/>
      <c r="C7" s="123">
        <v>1</v>
      </c>
      <c r="D7" s="102">
        <v>2</v>
      </c>
      <c r="E7" s="278" t="s">
        <v>80</v>
      </c>
      <c r="F7" s="28" t="s">
        <v>81</v>
      </c>
      <c r="G7" s="28" t="s">
        <v>82</v>
      </c>
      <c r="H7" s="103" t="s">
        <v>83</v>
      </c>
      <c r="I7" s="103" t="s">
        <v>84</v>
      </c>
      <c r="J7" s="104" t="s">
        <v>85</v>
      </c>
      <c r="K7" s="215"/>
    </row>
    <row r="8" spans="2:12" ht="20.25" customHeight="1">
      <c r="B8" s="385" t="s">
        <v>6</v>
      </c>
      <c r="C8" s="124">
        <v>1141.8056089331199</v>
      </c>
      <c r="D8" s="201">
        <v>91.32899383242203</v>
      </c>
      <c r="E8" s="124">
        <v>1314.497641409</v>
      </c>
      <c r="F8" s="202">
        <v>1325.737548761</v>
      </c>
      <c r="G8" s="202">
        <v>1249.6954567517403</v>
      </c>
      <c r="H8" s="203">
        <v>94.26416698536399</v>
      </c>
      <c r="I8" s="203">
        <v>109.44905568640799</v>
      </c>
      <c r="J8" s="204">
        <v>107.88984781862041</v>
      </c>
      <c r="K8" s="205"/>
      <c r="L8" s="222"/>
    </row>
    <row r="9" spans="2:12" ht="12.75">
      <c r="B9" s="386" t="s">
        <v>93</v>
      </c>
      <c r="C9" s="43"/>
      <c r="D9" s="44"/>
      <c r="E9" s="43"/>
      <c r="F9" s="37"/>
      <c r="G9" s="38"/>
      <c r="H9" s="115"/>
      <c r="I9" s="115"/>
      <c r="J9" s="127"/>
      <c r="K9" s="216"/>
      <c r="L9" s="222"/>
    </row>
    <row r="10" spans="2:12" ht="18" customHeight="1">
      <c r="B10" s="387" t="s">
        <v>145</v>
      </c>
      <c r="C10" s="46">
        <v>1031.28462520647</v>
      </c>
      <c r="D10" s="58">
        <v>92.67583233554475</v>
      </c>
      <c r="E10" s="182">
        <v>1219.234484835</v>
      </c>
      <c r="F10" s="41">
        <v>1219.234484835</v>
      </c>
      <c r="G10" s="41">
        <v>1109.4847136819803</v>
      </c>
      <c r="H10" s="112">
        <v>90.99846891487225</v>
      </c>
      <c r="I10" s="112">
        <v>107.58278428322869</v>
      </c>
      <c r="J10" s="113">
        <v>78.20008847551026</v>
      </c>
      <c r="K10" s="40"/>
      <c r="L10" s="222"/>
    </row>
    <row r="11" spans="2:12" ht="18" customHeight="1">
      <c r="B11" s="388" t="s">
        <v>146</v>
      </c>
      <c r="C11" s="54">
        <v>609.8309302037</v>
      </c>
      <c r="D11" s="59">
        <v>91.70976639988663</v>
      </c>
      <c r="E11" s="54">
        <v>722.293925283</v>
      </c>
      <c r="F11" s="42">
        <v>722.293925283</v>
      </c>
      <c r="G11" s="42">
        <v>644.6436350856003</v>
      </c>
      <c r="H11" s="154">
        <v>89.24948868052908</v>
      </c>
      <c r="I11" s="154">
        <v>105.70858301173276</v>
      </c>
      <c r="J11" s="153">
        <v>34.812704881900345</v>
      </c>
      <c r="K11" s="197"/>
      <c r="L11" s="222"/>
    </row>
    <row r="12" spans="2:12" ht="12.75">
      <c r="B12" s="386" t="s">
        <v>93</v>
      </c>
      <c r="C12" s="43"/>
      <c r="D12" s="44"/>
      <c r="E12" s="43"/>
      <c r="F12" s="37"/>
      <c r="G12" s="38"/>
      <c r="H12" s="110"/>
      <c r="I12" s="110"/>
      <c r="J12" s="44"/>
      <c r="K12" s="21"/>
      <c r="L12" s="222"/>
    </row>
    <row r="13" spans="2:12" ht="12.75">
      <c r="B13" s="386" t="s">
        <v>147</v>
      </c>
      <c r="C13" s="43">
        <v>241.59742292513997</v>
      </c>
      <c r="D13" s="60">
        <v>93.56987719796281</v>
      </c>
      <c r="E13" s="43">
        <v>280.9</v>
      </c>
      <c r="F13" s="37">
        <v>280.9</v>
      </c>
      <c r="G13" s="38">
        <v>255.82876056656</v>
      </c>
      <c r="H13" s="110">
        <v>91.07467446299752</v>
      </c>
      <c r="I13" s="110">
        <v>105.89051715416255</v>
      </c>
      <c r="J13" s="44">
        <v>14.231337641420026</v>
      </c>
      <c r="K13" s="21"/>
      <c r="L13" s="222"/>
    </row>
    <row r="14" spans="2:12" ht="12.75">
      <c r="B14" s="389" t="s">
        <v>148</v>
      </c>
      <c r="C14" s="43">
        <v>141.48367074285</v>
      </c>
      <c r="D14" s="60">
        <v>93.6977951939404</v>
      </c>
      <c r="E14" s="43">
        <v>154.7</v>
      </c>
      <c r="F14" s="37">
        <v>154.7</v>
      </c>
      <c r="G14" s="37">
        <v>143.93415652132998</v>
      </c>
      <c r="H14" s="110">
        <v>93.04082515923076</v>
      </c>
      <c r="I14" s="110">
        <v>101.73199194339098</v>
      </c>
      <c r="J14" s="44">
        <v>2.4504857784799867</v>
      </c>
      <c r="K14" s="21"/>
      <c r="L14" s="222"/>
    </row>
    <row r="15" spans="2:12" ht="12.75">
      <c r="B15" s="390" t="s">
        <v>149</v>
      </c>
      <c r="C15" s="43">
        <v>73.25978679766</v>
      </c>
      <c r="D15" s="60">
        <v>93.44360560926019</v>
      </c>
      <c r="E15" s="43">
        <v>81.9</v>
      </c>
      <c r="F15" s="37">
        <v>81.9</v>
      </c>
      <c r="G15" s="37">
        <v>74.06340575657998</v>
      </c>
      <c r="H15" s="110">
        <v>90.43150886029301</v>
      </c>
      <c r="I15" s="110">
        <v>101.09694416820996</v>
      </c>
      <c r="J15" s="44">
        <v>0.8036189589199836</v>
      </c>
      <c r="K15" s="21"/>
      <c r="L15" s="222"/>
    </row>
    <row r="16" spans="2:12" ht="12.75">
      <c r="B16" s="390" t="s">
        <v>150</v>
      </c>
      <c r="C16" s="43">
        <v>52.03569926436</v>
      </c>
      <c r="D16" s="60">
        <v>93.42136313170556</v>
      </c>
      <c r="E16" s="43">
        <v>55.5</v>
      </c>
      <c r="F16" s="37">
        <v>55.5</v>
      </c>
      <c r="G16" s="37">
        <v>52.97829345561</v>
      </c>
      <c r="H16" s="110">
        <v>95.4563846047027</v>
      </c>
      <c r="I16" s="110">
        <v>101.81143754110286</v>
      </c>
      <c r="J16" s="44">
        <v>0.9425941912500022</v>
      </c>
      <c r="K16" s="21"/>
      <c r="L16" s="222"/>
    </row>
    <row r="17" spans="2:12" ht="12.75">
      <c r="B17" s="390" t="s">
        <v>151</v>
      </c>
      <c r="C17" s="43">
        <v>1.95089809</v>
      </c>
      <c r="D17" s="60">
        <v>102.67884684210526</v>
      </c>
      <c r="E17" s="43">
        <v>1.9</v>
      </c>
      <c r="F17" s="37">
        <v>1.9</v>
      </c>
      <c r="G17" s="37">
        <v>2.06365670255</v>
      </c>
      <c r="H17" s="110">
        <v>108.61351066052632</v>
      </c>
      <c r="I17" s="110">
        <v>105.77983099824553</v>
      </c>
      <c r="J17" s="44">
        <v>0.11275861254999997</v>
      </c>
      <c r="K17" s="21"/>
      <c r="L17" s="222"/>
    </row>
    <row r="18" spans="2:12" ht="12.75">
      <c r="B18" s="386" t="s">
        <v>152</v>
      </c>
      <c r="C18" s="43">
        <v>92.0779695119</v>
      </c>
      <c r="D18" s="60">
        <v>80.62869484404553</v>
      </c>
      <c r="E18" s="43">
        <v>118.4</v>
      </c>
      <c r="F18" s="37">
        <v>118.4</v>
      </c>
      <c r="G18" s="37">
        <v>93.45321150465999</v>
      </c>
      <c r="H18" s="110">
        <v>78.93007728434121</v>
      </c>
      <c r="I18" s="110">
        <v>101.49356246673345</v>
      </c>
      <c r="J18" s="44">
        <v>1.375241992759996</v>
      </c>
      <c r="K18" s="21"/>
      <c r="L18" s="222"/>
    </row>
    <row r="19" spans="2:12" ht="12.75">
      <c r="B19" s="386" t="s">
        <v>153</v>
      </c>
      <c r="C19" s="43">
        <v>113.01292686121</v>
      </c>
      <c r="D19" s="60">
        <v>93.864557193696</v>
      </c>
      <c r="E19" s="43">
        <v>145.4</v>
      </c>
      <c r="F19" s="37">
        <v>145.4</v>
      </c>
      <c r="G19" s="37">
        <v>129.29295466166</v>
      </c>
      <c r="H19" s="110">
        <v>88.92225217445666</v>
      </c>
      <c r="I19" s="110">
        <v>114.40545630717389</v>
      </c>
      <c r="J19" s="44">
        <v>16.280027800449986</v>
      </c>
      <c r="K19" s="21"/>
      <c r="L19" s="222"/>
    </row>
    <row r="20" spans="2:12" ht="12.75">
      <c r="B20" s="391" t="s">
        <v>154</v>
      </c>
      <c r="C20" s="43">
        <v>9.890236308</v>
      </c>
      <c r="D20" s="60">
        <v>97.92313176237624</v>
      </c>
      <c r="E20" s="43">
        <v>10.7</v>
      </c>
      <c r="F20" s="37">
        <v>10.7</v>
      </c>
      <c r="G20" s="37">
        <v>11.34645522427</v>
      </c>
      <c r="H20" s="110">
        <v>106.04163761000001</v>
      </c>
      <c r="I20" s="110">
        <v>114.72380306112701</v>
      </c>
      <c r="J20" s="44">
        <v>1.45621891627</v>
      </c>
      <c r="K20" s="21"/>
      <c r="L20" s="222"/>
    </row>
    <row r="21" spans="2:12" ht="12.75">
      <c r="B21" s="392" t="s">
        <v>155</v>
      </c>
      <c r="C21" s="43">
        <v>99.35507250671</v>
      </c>
      <c r="D21" s="60">
        <v>94.53384634320648</v>
      </c>
      <c r="E21" s="43">
        <v>127.9</v>
      </c>
      <c r="F21" s="37">
        <v>127.9</v>
      </c>
      <c r="G21" s="37">
        <v>114.15257966701999</v>
      </c>
      <c r="H21" s="110">
        <v>89.25143054497262</v>
      </c>
      <c r="I21" s="110">
        <v>114.89355982233383</v>
      </c>
      <c r="J21" s="44">
        <v>14.79750716030999</v>
      </c>
      <c r="K21" s="21"/>
      <c r="L21" s="222"/>
    </row>
    <row r="22" spans="2:12" ht="12.75">
      <c r="B22" s="392" t="s">
        <v>156</v>
      </c>
      <c r="C22" s="43">
        <v>3.7676180465</v>
      </c>
      <c r="D22" s="60">
        <v>72.45419320192308</v>
      </c>
      <c r="E22" s="43">
        <v>6.8</v>
      </c>
      <c r="F22" s="37">
        <v>6.8</v>
      </c>
      <c r="G22" s="37">
        <v>3.79391977037</v>
      </c>
      <c r="H22" s="110">
        <v>55.79293779955883</v>
      </c>
      <c r="I22" s="110">
        <v>100.6980995298723</v>
      </c>
      <c r="J22" s="44">
        <v>0.02630172387000007</v>
      </c>
      <c r="K22" s="21"/>
      <c r="L22" s="222"/>
    </row>
    <row r="23" spans="2:12" ht="12.75">
      <c r="B23" s="386" t="s">
        <v>157</v>
      </c>
      <c r="C23" s="43">
        <v>11.47014914777</v>
      </c>
      <c r="D23" s="60">
        <v>98.88059610146553</v>
      </c>
      <c r="E23" s="43">
        <v>12</v>
      </c>
      <c r="F23" s="37">
        <v>12</v>
      </c>
      <c r="G23" s="37">
        <v>12.58831046399</v>
      </c>
      <c r="H23" s="110">
        <v>104.90258719991668</v>
      </c>
      <c r="I23" s="110">
        <v>109.7484461781161</v>
      </c>
      <c r="J23" s="44">
        <v>1.1181613162200001</v>
      </c>
      <c r="K23" s="21"/>
      <c r="L23" s="222"/>
    </row>
    <row r="24" spans="2:12" ht="12.75">
      <c r="B24" s="391" t="s">
        <v>158</v>
      </c>
      <c r="C24" s="43">
        <v>0.00463064028</v>
      </c>
      <c r="D24" s="65" t="s">
        <v>69</v>
      </c>
      <c r="E24" s="43">
        <v>0</v>
      </c>
      <c r="F24" s="37">
        <v>0</v>
      </c>
      <c r="G24" s="37">
        <v>0.00299691648</v>
      </c>
      <c r="H24" s="111" t="s">
        <v>69</v>
      </c>
      <c r="I24" s="110">
        <v>64.71926772079131</v>
      </c>
      <c r="J24" s="44">
        <v>-0.0016337238</v>
      </c>
      <c r="K24" s="276"/>
      <c r="L24" s="222"/>
    </row>
    <row r="25" spans="2:12" ht="12.75">
      <c r="B25" s="392" t="s">
        <v>159</v>
      </c>
      <c r="C25" s="43">
        <v>-0.02396782468</v>
      </c>
      <c r="D25" s="65" t="s">
        <v>69</v>
      </c>
      <c r="E25" s="43">
        <v>0</v>
      </c>
      <c r="F25" s="37">
        <v>0</v>
      </c>
      <c r="G25" s="37">
        <v>0.0019051163899999998</v>
      </c>
      <c r="H25" s="111" t="s">
        <v>69</v>
      </c>
      <c r="I25" s="111" t="s">
        <v>69</v>
      </c>
      <c r="J25" s="44">
        <v>0.02587294107</v>
      </c>
      <c r="K25" s="277"/>
      <c r="L25" s="222"/>
    </row>
    <row r="26" spans="2:12" ht="12.75">
      <c r="B26" s="392" t="s">
        <v>160</v>
      </c>
      <c r="C26" s="43">
        <v>11.48948633217</v>
      </c>
      <c r="D26" s="60">
        <v>99.04729596698274</v>
      </c>
      <c r="E26" s="43">
        <v>12</v>
      </c>
      <c r="F26" s="37">
        <v>12</v>
      </c>
      <c r="G26" s="37">
        <v>12.583408431119999</v>
      </c>
      <c r="H26" s="110">
        <v>104.86173692599998</v>
      </c>
      <c r="I26" s="110">
        <v>109.52107054505188</v>
      </c>
      <c r="J26" s="44">
        <v>1.0939220989499994</v>
      </c>
      <c r="K26" s="276"/>
      <c r="L26" s="222"/>
    </row>
    <row r="27" spans="2:12" ht="12.75">
      <c r="B27" s="386" t="s">
        <v>161</v>
      </c>
      <c r="C27" s="43">
        <v>1.393965808</v>
      </c>
      <c r="D27" s="60">
        <v>89.93327793548387</v>
      </c>
      <c r="E27" s="43">
        <v>1.55</v>
      </c>
      <c r="F27" s="37">
        <v>1.55</v>
      </c>
      <c r="G27" s="37">
        <v>1.496791</v>
      </c>
      <c r="H27" s="110">
        <v>96.56716129032257</v>
      </c>
      <c r="I27" s="110">
        <v>107.37645008291337</v>
      </c>
      <c r="J27" s="44">
        <v>0.10282519200000007</v>
      </c>
      <c r="K27" s="21"/>
      <c r="L27" s="222"/>
    </row>
    <row r="28" spans="2:12" ht="12.75">
      <c r="B28" s="386" t="s">
        <v>162</v>
      </c>
      <c r="C28" s="43">
        <v>0.21365025383000003</v>
      </c>
      <c r="D28" s="60">
        <v>213.65025383000003</v>
      </c>
      <c r="E28" s="43">
        <v>0.2</v>
      </c>
      <c r="F28" s="37">
        <v>0.2</v>
      </c>
      <c r="G28" s="37">
        <v>0.39549360316000004</v>
      </c>
      <c r="H28" s="110">
        <v>197.74680158</v>
      </c>
      <c r="I28" s="110">
        <v>185.11262966937144</v>
      </c>
      <c r="J28" s="44">
        <v>0.18184334933000001</v>
      </c>
      <c r="K28" s="21"/>
      <c r="L28" s="222"/>
    </row>
    <row r="29" spans="2:12" ht="12.75">
      <c r="B29" s="12" t="s">
        <v>163</v>
      </c>
      <c r="C29" s="43">
        <v>5.427847987759999</v>
      </c>
      <c r="D29" s="60">
        <v>129.2344758990476</v>
      </c>
      <c r="E29" s="43">
        <v>4.8</v>
      </c>
      <c r="F29" s="37">
        <v>4.8</v>
      </c>
      <c r="G29" s="37">
        <v>4.658850040700001</v>
      </c>
      <c r="H29" s="110">
        <v>97.05937584791668</v>
      </c>
      <c r="I29" s="110">
        <v>85.83236028727927</v>
      </c>
      <c r="J29" s="44">
        <v>-0.7689979470599981</v>
      </c>
      <c r="K29" s="21"/>
      <c r="L29" s="222"/>
    </row>
    <row r="30" spans="2:12" ht="12.75">
      <c r="B30" s="386" t="s">
        <v>164</v>
      </c>
      <c r="C30" s="43">
        <v>3.1533269652399634</v>
      </c>
      <c r="D30" s="60">
        <v>85.05364230246349</v>
      </c>
      <c r="E30" s="43">
        <v>4.343925283000044</v>
      </c>
      <c r="F30" s="37">
        <v>4.343925283000044</v>
      </c>
      <c r="G30" s="37">
        <v>2.9951067235403244</v>
      </c>
      <c r="H30" s="110">
        <v>68.9493149263335</v>
      </c>
      <c r="I30" s="110">
        <v>94.98243463352368</v>
      </c>
      <c r="J30" s="44">
        <v>-0.158220241699639</v>
      </c>
      <c r="K30" s="21"/>
      <c r="L30" s="222"/>
    </row>
    <row r="31" spans="2:12" s="13" customFormat="1" ht="18" customHeight="1">
      <c r="B31" s="388" t="s">
        <v>165</v>
      </c>
      <c r="C31" s="57">
        <v>421.45369500277</v>
      </c>
      <c r="D31" s="61">
        <v>94.11029046907959</v>
      </c>
      <c r="E31" s="183">
        <v>496.940559552</v>
      </c>
      <c r="F31" s="45">
        <v>496.940559552</v>
      </c>
      <c r="G31" s="45">
        <v>464.84107859638004</v>
      </c>
      <c r="H31" s="154">
        <v>93.54057938346627</v>
      </c>
      <c r="I31" s="154">
        <v>110.29469764011081</v>
      </c>
      <c r="J31" s="153">
        <v>43.387383593610025</v>
      </c>
      <c r="K31" s="197"/>
      <c r="L31" s="222"/>
    </row>
    <row r="32" spans="2:12" ht="12.75">
      <c r="B32" s="393" t="s">
        <v>166</v>
      </c>
      <c r="C32" s="43">
        <v>374.744914576461</v>
      </c>
      <c r="D32" s="60">
        <v>94.1422040490464</v>
      </c>
      <c r="E32" s="181">
        <v>443.688485533</v>
      </c>
      <c r="F32" s="38">
        <v>443.688485533</v>
      </c>
      <c r="G32" s="38">
        <v>413.321125872911</v>
      </c>
      <c r="H32" s="110">
        <v>93.15570255928348</v>
      </c>
      <c r="I32" s="110">
        <v>110.29399193850278</v>
      </c>
      <c r="J32" s="44">
        <v>38.576211296450026</v>
      </c>
      <c r="K32" s="21"/>
      <c r="L32" s="222"/>
    </row>
    <row r="33" spans="2:12" ht="18" customHeight="1">
      <c r="B33" s="387" t="s">
        <v>167</v>
      </c>
      <c r="C33" s="46">
        <v>110.52098372664999</v>
      </c>
      <c r="D33" s="58">
        <v>80.42304751550968</v>
      </c>
      <c r="E33" s="182">
        <v>95.26315657399999</v>
      </c>
      <c r="F33" s="47">
        <v>106.503063926</v>
      </c>
      <c r="G33" s="47">
        <v>140.21074306975999</v>
      </c>
      <c r="H33" s="112">
        <v>131.6494924194675</v>
      </c>
      <c r="I33" s="112">
        <v>126.86345917490318</v>
      </c>
      <c r="J33" s="113">
        <v>29.689759343109998</v>
      </c>
      <c r="K33" s="40"/>
      <c r="L33" s="222"/>
    </row>
    <row r="34" spans="2:12" ht="12.75">
      <c r="B34" s="386" t="s">
        <v>93</v>
      </c>
      <c r="C34" s="43"/>
      <c r="D34" s="44"/>
      <c r="E34" s="43"/>
      <c r="F34" s="37"/>
      <c r="G34" s="38"/>
      <c r="H34" s="110"/>
      <c r="I34" s="110"/>
      <c r="J34" s="44"/>
      <c r="K34" s="21"/>
      <c r="L34" s="222"/>
    </row>
    <row r="35" spans="2:12" ht="12.75">
      <c r="B35" s="394" t="s">
        <v>168</v>
      </c>
      <c r="C35" s="55">
        <v>96.14213105635</v>
      </c>
      <c r="D35" s="62">
        <v>80.12758102545946</v>
      </c>
      <c r="E35" s="55">
        <v>92.18824477400001</v>
      </c>
      <c r="F35" s="50">
        <v>103.428152126</v>
      </c>
      <c r="G35" s="50">
        <v>135.07930888950997</v>
      </c>
      <c r="H35" s="117">
        <v>130.6020712087666</v>
      </c>
      <c r="I35" s="117">
        <v>140.49959929673125</v>
      </c>
      <c r="J35" s="119">
        <v>38.93717783315998</v>
      </c>
      <c r="K35" s="194"/>
      <c r="L35" s="222"/>
    </row>
    <row r="36" spans="2:12" ht="12.75">
      <c r="B36" s="392" t="s">
        <v>169</v>
      </c>
      <c r="C36" s="55">
        <v>72.10189680132001</v>
      </c>
      <c r="D36" s="62">
        <v>73.56886289822123</v>
      </c>
      <c r="E36" s="55">
        <v>70.21729059</v>
      </c>
      <c r="F36" s="50">
        <v>81.457197942</v>
      </c>
      <c r="G36" s="50">
        <v>101.38213349495001</v>
      </c>
      <c r="H36" s="117">
        <v>124.46061987933487</v>
      </c>
      <c r="I36" s="117">
        <v>140.60952345582947</v>
      </c>
      <c r="J36" s="119">
        <v>29.280236693630002</v>
      </c>
      <c r="K36" s="194"/>
      <c r="L36" s="377"/>
    </row>
    <row r="37" spans="2:12" ht="12.75">
      <c r="B37" s="392" t="s">
        <v>170</v>
      </c>
      <c r="C37" s="55">
        <v>1.0404614673500001</v>
      </c>
      <c r="D37" s="62">
        <v>87.81725462798458</v>
      </c>
      <c r="E37" s="55">
        <v>1.19418</v>
      </c>
      <c r="F37" s="50">
        <v>1.19132249039</v>
      </c>
      <c r="G37" s="50">
        <v>1.0554544213300001</v>
      </c>
      <c r="H37" s="117">
        <v>88.59518978647661</v>
      </c>
      <c r="I37" s="117">
        <v>101.4409907959577</v>
      </c>
      <c r="J37" s="119">
        <v>0.014992953980000001</v>
      </c>
      <c r="K37" s="194"/>
      <c r="L37" s="222"/>
    </row>
    <row r="38" spans="2:12" ht="12.75">
      <c r="B38" s="395" t="s">
        <v>171</v>
      </c>
      <c r="C38" s="55">
        <v>1.6111081771499998</v>
      </c>
      <c r="D38" s="62">
        <v>100.5058126731129</v>
      </c>
      <c r="E38" s="55">
        <v>1.656</v>
      </c>
      <c r="F38" s="50">
        <v>1.656</v>
      </c>
      <c r="G38" s="50">
        <v>1.55160136001</v>
      </c>
      <c r="H38" s="117">
        <v>93.69573430012078</v>
      </c>
      <c r="I38" s="117">
        <v>96.30646669267948</v>
      </c>
      <c r="J38" s="119">
        <v>-0.059506817139999724</v>
      </c>
      <c r="K38" s="194"/>
      <c r="L38" s="222"/>
    </row>
    <row r="39" spans="2:12" ht="12.75">
      <c r="B39" s="394" t="s">
        <v>33</v>
      </c>
      <c r="C39" s="55">
        <v>1.06714883033</v>
      </c>
      <c r="D39" s="62">
        <v>171.70536288495575</v>
      </c>
      <c r="E39" s="55">
        <v>0.3465</v>
      </c>
      <c r="F39" s="50">
        <v>0.3465</v>
      </c>
      <c r="G39" s="50">
        <v>0.5993595250599998</v>
      </c>
      <c r="H39" s="117">
        <v>172.97533190764787</v>
      </c>
      <c r="I39" s="117">
        <v>56.164567492863824</v>
      </c>
      <c r="J39" s="119">
        <v>-0.4677893052700003</v>
      </c>
      <c r="K39" s="194"/>
      <c r="L39" s="222"/>
    </row>
    <row r="40" spans="2:12" ht="12.75">
      <c r="B40" s="394" t="s">
        <v>34</v>
      </c>
      <c r="C40" s="55">
        <v>0.38389231978</v>
      </c>
      <c r="D40" s="64" t="s">
        <v>69</v>
      </c>
      <c r="E40" s="55">
        <v>0</v>
      </c>
      <c r="F40" s="50">
        <v>0</v>
      </c>
      <c r="G40" s="50">
        <v>7.622044E-05</v>
      </c>
      <c r="H40" s="118" t="s">
        <v>69</v>
      </c>
      <c r="I40" s="118" t="s">
        <v>69</v>
      </c>
      <c r="J40" s="119">
        <v>-0.38381609934</v>
      </c>
      <c r="K40" s="194"/>
      <c r="L40" s="222"/>
    </row>
    <row r="41" spans="2:12" ht="13.5" thickBot="1">
      <c r="B41" s="396" t="s">
        <v>35</v>
      </c>
      <c r="C41" s="56">
        <v>12.92781152019</v>
      </c>
      <c r="D41" s="63">
        <v>76.87483356688884</v>
      </c>
      <c r="E41" s="56">
        <v>2.7284118</v>
      </c>
      <c r="F41" s="52">
        <v>2.7284118</v>
      </c>
      <c r="G41" s="52">
        <v>4.53199843475</v>
      </c>
      <c r="H41" s="151">
        <v>166.10390098554774</v>
      </c>
      <c r="I41" s="151">
        <v>35.05619205286335</v>
      </c>
      <c r="J41" s="125">
        <v>-8.39581308544</v>
      </c>
      <c r="K41" s="194"/>
      <c r="L41" s="222"/>
    </row>
    <row r="42" spans="2:12" ht="12.75">
      <c r="B42" s="17" t="s">
        <v>117</v>
      </c>
      <c r="C42" s="192"/>
      <c r="D42" s="193"/>
      <c r="E42" s="192"/>
      <c r="F42" s="194"/>
      <c r="G42" s="194"/>
      <c r="H42" s="195"/>
      <c r="I42" s="195"/>
      <c r="J42" s="194"/>
      <c r="K42" s="194"/>
      <c r="L42" s="221"/>
    </row>
    <row r="43" spans="2:12" ht="12.75" customHeight="1">
      <c r="B43" s="19"/>
      <c r="C43" s="371"/>
      <c r="D43" s="19"/>
      <c r="E43" s="279"/>
      <c r="F43" s="384"/>
      <c r="G43" s="8"/>
      <c r="H43" s="8"/>
      <c r="I43" s="8"/>
      <c r="J43" s="8"/>
      <c r="K43" s="8"/>
      <c r="L43" s="221"/>
    </row>
    <row r="44" spans="3:12" ht="12.75" customHeight="1">
      <c r="C44" s="371"/>
      <c r="D44" s="274"/>
      <c r="E44" s="18"/>
      <c r="F44" s="376"/>
      <c r="G44" s="68"/>
      <c r="L44" s="221"/>
    </row>
    <row r="45" spans="3:12" ht="12.75" customHeight="1">
      <c r="C45" s="19"/>
      <c r="D45" s="19"/>
      <c r="E45" s="371"/>
      <c r="G45" s="68"/>
      <c r="L45" s="221"/>
    </row>
    <row r="46" spans="3:12" ht="12.75" customHeight="1">
      <c r="C46" s="17"/>
      <c r="D46" s="17"/>
      <c r="E46" s="282"/>
      <c r="F46" s="282"/>
      <c r="G46" s="282"/>
      <c r="H46" s="68"/>
      <c r="L46" s="221"/>
    </row>
    <row r="47" spans="2:12" ht="12.75" customHeight="1">
      <c r="B47" s="19"/>
      <c r="C47" s="19"/>
      <c r="D47" s="19"/>
      <c r="E47" s="22"/>
      <c r="F47" s="23"/>
      <c r="G47" s="8"/>
      <c r="H47" s="8"/>
      <c r="L47" s="221"/>
    </row>
    <row r="48" spans="2:12" ht="12.75" customHeight="1">
      <c r="B48" s="20"/>
      <c r="C48" s="20"/>
      <c r="D48" s="20"/>
      <c r="E48" s="212"/>
      <c r="F48" s="212"/>
      <c r="G48" s="212"/>
      <c r="H48" s="8"/>
      <c r="L48" s="221"/>
    </row>
    <row r="49" spans="2:12" ht="13.5" thickBot="1">
      <c r="B49" s="8"/>
      <c r="C49" s="8"/>
      <c r="D49" s="8"/>
      <c r="H49" s="2"/>
      <c r="I49" s="2"/>
      <c r="J49" s="2" t="s">
        <v>78</v>
      </c>
      <c r="K49" s="2"/>
      <c r="L49" s="221"/>
    </row>
    <row r="50" spans="2:12" ht="12.75">
      <c r="B50" s="169"/>
      <c r="C50" s="415">
        <v>2017</v>
      </c>
      <c r="D50" s="410"/>
      <c r="E50" s="412">
        <v>2018</v>
      </c>
      <c r="F50" s="413"/>
      <c r="G50" s="413"/>
      <c r="H50" s="413"/>
      <c r="I50" s="413"/>
      <c r="J50" s="414"/>
      <c r="K50" s="214"/>
      <c r="L50" s="221"/>
    </row>
    <row r="51" spans="2:12" ht="12.75">
      <c r="B51" s="168"/>
      <c r="C51" s="171" t="s">
        <v>1</v>
      </c>
      <c r="D51" s="167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77</v>
      </c>
      <c r="J51" s="29" t="s">
        <v>4</v>
      </c>
      <c r="K51" s="214"/>
      <c r="L51" s="221"/>
    </row>
    <row r="52" spans="2:12" ht="13.5" thickBot="1">
      <c r="B52" s="166"/>
      <c r="C52" s="172" t="s">
        <v>92</v>
      </c>
      <c r="D52" s="165" t="s">
        <v>5</v>
      </c>
      <c r="E52" s="5" t="s">
        <v>67</v>
      </c>
      <c r="F52" s="27" t="s">
        <v>3</v>
      </c>
      <c r="G52" s="6" t="s">
        <v>92</v>
      </c>
      <c r="H52" s="7" t="s">
        <v>5</v>
      </c>
      <c r="I52" s="7" t="s">
        <v>123</v>
      </c>
      <c r="J52" s="30" t="s">
        <v>124</v>
      </c>
      <c r="K52" s="214"/>
      <c r="L52" s="221"/>
    </row>
    <row r="53" spans="2:12" ht="13.5" thickBot="1">
      <c r="B53" s="164"/>
      <c r="C53" s="101">
        <v>1</v>
      </c>
      <c r="D53" s="102">
        <v>2</v>
      </c>
      <c r="E53" s="28" t="s">
        <v>80</v>
      </c>
      <c r="F53" s="28" t="s">
        <v>81</v>
      </c>
      <c r="G53" s="28" t="s">
        <v>82</v>
      </c>
      <c r="H53" s="103" t="s">
        <v>83</v>
      </c>
      <c r="I53" s="103" t="s">
        <v>84</v>
      </c>
      <c r="J53" s="104" t="s">
        <v>85</v>
      </c>
      <c r="K53" s="215"/>
      <c r="L53" s="221"/>
    </row>
    <row r="54" spans="2:12" ht="20.25" customHeight="1">
      <c r="B54" s="397" t="s">
        <v>172</v>
      </c>
      <c r="C54" s="186">
        <v>1153.4237150919903</v>
      </c>
      <c r="D54" s="162">
        <v>88.02989086262598</v>
      </c>
      <c r="E54" s="53">
        <v>1364.497641409</v>
      </c>
      <c r="F54" s="36">
        <v>1375.737548761</v>
      </c>
      <c r="G54" s="35">
        <v>1271.3340612845898</v>
      </c>
      <c r="H54" s="31">
        <v>92.4110897772299</v>
      </c>
      <c r="I54" s="31">
        <v>110.22263931717372</v>
      </c>
      <c r="J54" s="34">
        <v>117.91034619259949</v>
      </c>
      <c r="K54" s="217"/>
      <c r="L54" s="222"/>
    </row>
    <row r="55" spans="2:12" ht="18" customHeight="1">
      <c r="B55" s="387" t="s">
        <v>173</v>
      </c>
      <c r="C55" s="187">
        <v>1085.9390469239804</v>
      </c>
      <c r="D55" s="161">
        <v>90.25232536014938</v>
      </c>
      <c r="E55" s="46">
        <v>1274.37410048</v>
      </c>
      <c r="F55" s="75">
        <v>1282.4802191431102</v>
      </c>
      <c r="G55" s="105">
        <v>1169.17183597693</v>
      </c>
      <c r="H55" s="32">
        <v>91.16490207998005</v>
      </c>
      <c r="I55" s="32">
        <v>107.66459123914127</v>
      </c>
      <c r="J55" s="39">
        <v>83.23278905294956</v>
      </c>
      <c r="K55" s="218"/>
      <c r="L55" s="222"/>
    </row>
    <row r="56" spans="2:12" ht="12.75">
      <c r="B56" s="386" t="s">
        <v>93</v>
      </c>
      <c r="C56" s="66"/>
      <c r="D56" s="67"/>
      <c r="E56" s="43"/>
      <c r="F56" s="37"/>
      <c r="G56" s="38"/>
      <c r="H56" s="110"/>
      <c r="I56" s="110"/>
      <c r="J56" s="44"/>
      <c r="K56" s="21"/>
      <c r="L56" s="222"/>
    </row>
    <row r="57" spans="2:12" ht="12.75">
      <c r="B57" s="398" t="s">
        <v>103</v>
      </c>
      <c r="C57" s="66">
        <v>96.97114173427</v>
      </c>
      <c r="D57" s="67">
        <v>79.84880127484965</v>
      </c>
      <c r="E57" s="72">
        <v>133.71883176</v>
      </c>
      <c r="F57" s="50">
        <v>133.98867809792</v>
      </c>
      <c r="G57" s="50">
        <v>109.34629640643</v>
      </c>
      <c r="H57" s="110">
        <v>81.6086089949472</v>
      </c>
      <c r="I57" s="110">
        <v>112.76168811755525</v>
      </c>
      <c r="J57" s="44">
        <v>12.375154672159994</v>
      </c>
      <c r="K57" s="21"/>
      <c r="L57" s="222"/>
    </row>
    <row r="58" spans="2:12" ht="12.75">
      <c r="B58" s="394" t="s">
        <v>174</v>
      </c>
      <c r="C58" s="66">
        <v>90.51908603207</v>
      </c>
      <c r="D58" s="67">
        <v>82.30026791638583</v>
      </c>
      <c r="E58" s="72">
        <v>119.211493793</v>
      </c>
      <c r="F58" s="50">
        <v>114.87997387945</v>
      </c>
      <c r="G58" s="50">
        <v>94.42245778268</v>
      </c>
      <c r="H58" s="110">
        <v>82.19226954365674</v>
      </c>
      <c r="I58" s="110">
        <v>104.31220853160963</v>
      </c>
      <c r="J58" s="44">
        <v>3.903371750609992</v>
      </c>
      <c r="K58" s="21"/>
      <c r="L58" s="222"/>
    </row>
    <row r="59" spans="2:12" ht="12.75">
      <c r="B59" s="399" t="s">
        <v>175</v>
      </c>
      <c r="C59" s="66">
        <v>37.602911231179995</v>
      </c>
      <c r="D59" s="67">
        <v>92.22363569149414</v>
      </c>
      <c r="E59" s="72">
        <v>45.2175</v>
      </c>
      <c r="F59" s="50">
        <v>42.44688567199999</v>
      </c>
      <c r="G59" s="50">
        <v>38.36057996231</v>
      </c>
      <c r="H59" s="110">
        <v>90.37313186822203</v>
      </c>
      <c r="I59" s="110">
        <v>102.0149204046248</v>
      </c>
      <c r="J59" s="44">
        <v>0.7576687311300034</v>
      </c>
      <c r="K59" s="21"/>
      <c r="L59" s="222"/>
    </row>
    <row r="60" spans="2:12" ht="12.75">
      <c r="B60" s="399" t="s">
        <v>176</v>
      </c>
      <c r="C60" s="66">
        <v>0.70955618123</v>
      </c>
      <c r="D60" s="67">
        <v>54.91920907352941</v>
      </c>
      <c r="E60" s="72">
        <v>0.453</v>
      </c>
      <c r="F60" s="50">
        <v>0.453</v>
      </c>
      <c r="G60" s="50">
        <v>0.208550917</v>
      </c>
      <c r="H60" s="110">
        <v>46.03773002207505</v>
      </c>
      <c r="I60" s="110">
        <v>29.391741276706462</v>
      </c>
      <c r="J60" s="44">
        <v>-0.50100526423</v>
      </c>
      <c r="K60" s="21"/>
      <c r="L60" s="222"/>
    </row>
    <row r="61" spans="2:12" ht="12.75">
      <c r="B61" s="394" t="s">
        <v>43</v>
      </c>
      <c r="C61" s="66">
        <v>42.372799817879994</v>
      </c>
      <c r="D61" s="67">
        <v>91.20320793813413</v>
      </c>
      <c r="E61" s="72">
        <v>47.836073021</v>
      </c>
      <c r="F61" s="50">
        <v>55.73429154603</v>
      </c>
      <c r="G61" s="50">
        <v>52.40885031953</v>
      </c>
      <c r="H61" s="110">
        <v>94.03340181734691</v>
      </c>
      <c r="I61" s="110">
        <v>123.685124761133</v>
      </c>
      <c r="J61" s="44">
        <v>10.03605050165001</v>
      </c>
      <c r="K61" s="21"/>
      <c r="L61" s="222"/>
    </row>
    <row r="62" spans="2:12" ht="12.75">
      <c r="B62" s="394" t="s">
        <v>44</v>
      </c>
      <c r="C62" s="66">
        <v>13.7958394936</v>
      </c>
      <c r="D62" s="67">
        <v>97.78182678956159</v>
      </c>
      <c r="E62" s="72">
        <v>11.777699032000001</v>
      </c>
      <c r="F62" s="50">
        <v>15.67415650539</v>
      </c>
      <c r="G62" s="50">
        <v>16.34417687527</v>
      </c>
      <c r="H62" s="110">
        <v>104.274682147327</v>
      </c>
      <c r="I62" s="110">
        <v>118.47178189375278</v>
      </c>
      <c r="J62" s="44">
        <v>2.5483373816700006</v>
      </c>
      <c r="K62" s="21"/>
      <c r="L62" s="222"/>
    </row>
    <row r="63" spans="2:12" ht="12.75">
      <c r="B63" s="394" t="s">
        <v>177</v>
      </c>
      <c r="C63" s="66">
        <v>37.271474264140004</v>
      </c>
      <c r="D63" s="67">
        <v>89.08907331141607</v>
      </c>
      <c r="E63" s="72">
        <v>34.946206094000004</v>
      </c>
      <c r="F63" s="50">
        <v>39.01384919127</v>
      </c>
      <c r="G63" s="50">
        <v>38.8844885338</v>
      </c>
      <c r="H63" s="110">
        <v>99.66842375168933</v>
      </c>
      <c r="I63" s="110">
        <v>104.3277447471723</v>
      </c>
      <c r="J63" s="44">
        <v>1.613014269659999</v>
      </c>
      <c r="K63" s="21"/>
      <c r="L63" s="222"/>
    </row>
    <row r="64" spans="2:12" ht="12.75">
      <c r="B64" s="399" t="s">
        <v>178</v>
      </c>
      <c r="C64" s="66">
        <v>27.20611766582</v>
      </c>
      <c r="D64" s="67">
        <v>85.46584361061261</v>
      </c>
      <c r="E64" s="72">
        <v>29.071072459</v>
      </c>
      <c r="F64" s="50">
        <v>31.022195233999998</v>
      </c>
      <c r="G64" s="50">
        <v>30.266252735120002</v>
      </c>
      <c r="H64" s="110">
        <v>97.56322048398596</v>
      </c>
      <c r="I64" s="110">
        <v>111.24796675103907</v>
      </c>
      <c r="J64" s="44">
        <v>3.060135069300003</v>
      </c>
      <c r="K64" s="21"/>
      <c r="L64" s="222"/>
    </row>
    <row r="65" spans="2:12" ht="12.75">
      <c r="B65" s="394" t="s">
        <v>99</v>
      </c>
      <c r="C65" s="66">
        <v>59.88020476</v>
      </c>
      <c r="D65" s="67">
        <v>91.05437989837588</v>
      </c>
      <c r="E65" s="72">
        <v>69.80075599999999</v>
      </c>
      <c r="F65" s="50">
        <v>68.40075599999999</v>
      </c>
      <c r="G65" s="50">
        <v>62.696432693000006</v>
      </c>
      <c r="H65" s="110">
        <v>91.6604382165016</v>
      </c>
      <c r="I65" s="110">
        <v>104.70310337829916</v>
      </c>
      <c r="J65" s="44">
        <v>2.8162279330000075</v>
      </c>
      <c r="K65" s="21"/>
      <c r="L65" s="222"/>
    </row>
    <row r="66" spans="2:12" ht="12.75">
      <c r="B66" s="394" t="s">
        <v>47</v>
      </c>
      <c r="C66" s="66">
        <v>136.75418145616</v>
      </c>
      <c r="D66" s="67">
        <v>101.07595611499447</v>
      </c>
      <c r="E66" s="72">
        <v>152.342816389</v>
      </c>
      <c r="F66" s="50">
        <v>155.38600048985</v>
      </c>
      <c r="G66" s="50">
        <v>155.83932523251</v>
      </c>
      <c r="H66" s="110">
        <v>100.29174104567393</v>
      </c>
      <c r="I66" s="110">
        <v>113.95580272071477</v>
      </c>
      <c r="J66" s="44">
        <v>19.08514377634998</v>
      </c>
      <c r="K66" s="21"/>
      <c r="L66" s="222"/>
    </row>
    <row r="67" spans="2:12" ht="12.75">
      <c r="B67" s="394" t="s">
        <v>48</v>
      </c>
      <c r="C67" s="66">
        <v>61.987161635</v>
      </c>
      <c r="D67" s="67">
        <v>93.01440265855663</v>
      </c>
      <c r="E67" s="72">
        <v>67.914377353</v>
      </c>
      <c r="F67" s="50">
        <v>70.07528990235001</v>
      </c>
      <c r="G67" s="50">
        <v>69.22058577066001</v>
      </c>
      <c r="H67" s="110">
        <v>98.78030596394103</v>
      </c>
      <c r="I67" s="110">
        <v>111.6692294740848</v>
      </c>
      <c r="J67" s="44">
        <v>7.233424135660009</v>
      </c>
      <c r="K67" s="21"/>
      <c r="L67" s="222"/>
    </row>
    <row r="68" spans="2:13" ht="12.75">
      <c r="B68" s="394" t="s">
        <v>179</v>
      </c>
      <c r="C68" s="66">
        <v>484.79125862716</v>
      </c>
      <c r="D68" s="67">
        <v>91.65577902123488</v>
      </c>
      <c r="E68" s="72">
        <v>557.875768207</v>
      </c>
      <c r="F68" s="50">
        <v>556.672309407</v>
      </c>
      <c r="G68" s="50">
        <v>509.28293621481</v>
      </c>
      <c r="H68" s="110">
        <v>91.48702524063539</v>
      </c>
      <c r="I68" s="110">
        <v>105.05200478593734</v>
      </c>
      <c r="J68" s="44">
        <v>24.491677587649974</v>
      </c>
      <c r="K68" s="21"/>
      <c r="L68" s="222"/>
      <c r="M68" s="272"/>
    </row>
    <row r="69" spans="2:13" ht="12.75">
      <c r="B69" s="399" t="s">
        <v>180</v>
      </c>
      <c r="C69" s="66">
        <v>378.89680265789</v>
      </c>
      <c r="D69" s="67">
        <v>92.35192513304561</v>
      </c>
      <c r="E69" s="72">
        <v>429.284016</v>
      </c>
      <c r="F69" s="50">
        <v>429.461516</v>
      </c>
      <c r="G69" s="50">
        <v>396.97001087027</v>
      </c>
      <c r="H69" s="110">
        <v>92.43436165541547</v>
      </c>
      <c r="I69" s="110">
        <v>104.76995532440492</v>
      </c>
      <c r="J69" s="44">
        <v>18.073208212379996</v>
      </c>
      <c r="K69" s="21"/>
      <c r="L69" s="222"/>
      <c r="M69" s="272"/>
    </row>
    <row r="70" spans="2:12" ht="12.75">
      <c r="B70" s="399" t="s">
        <v>181</v>
      </c>
      <c r="C70" s="66">
        <v>7.2587184241100005</v>
      </c>
      <c r="D70" s="67">
        <v>89.27714469460535</v>
      </c>
      <c r="E70" s="72">
        <v>6.965091</v>
      </c>
      <c r="F70" s="50">
        <v>7.624091</v>
      </c>
      <c r="G70" s="50">
        <v>6.92763159816</v>
      </c>
      <c r="H70" s="110">
        <v>90.86501719562371</v>
      </c>
      <c r="I70" s="110">
        <v>95.43877022629383</v>
      </c>
      <c r="J70" s="44">
        <v>-0.33108682595000083</v>
      </c>
      <c r="K70" s="21"/>
      <c r="L70" s="222"/>
    </row>
    <row r="71" spans="2:12" ht="12.75">
      <c r="B71" s="399" t="s">
        <v>182</v>
      </c>
      <c r="C71" s="66">
        <v>64.59055318015</v>
      </c>
      <c r="D71" s="67">
        <v>89.28181669718734</v>
      </c>
      <c r="E71" s="72">
        <v>77.716771207</v>
      </c>
      <c r="F71" s="50">
        <v>78.942812407</v>
      </c>
      <c r="G71" s="50">
        <v>69.64748501809</v>
      </c>
      <c r="H71" s="110">
        <v>88.22523912501782</v>
      </c>
      <c r="I71" s="110">
        <v>107.82921277022612</v>
      </c>
      <c r="J71" s="44">
        <v>5.056931837939999</v>
      </c>
      <c r="K71" s="21"/>
      <c r="L71" s="222"/>
    </row>
    <row r="72" spans="2:12" ht="12.75">
      <c r="B72" s="399" t="s">
        <v>183</v>
      </c>
      <c r="C72" s="66">
        <v>34.04518436501</v>
      </c>
      <c r="D72" s="67">
        <v>89.17965475618108</v>
      </c>
      <c r="E72" s="72">
        <v>43.90989</v>
      </c>
      <c r="F72" s="50">
        <v>40.64389</v>
      </c>
      <c r="G72" s="50">
        <v>35.73780872829</v>
      </c>
      <c r="H72" s="110">
        <v>87.92910503470509</v>
      </c>
      <c r="I72" s="110">
        <v>104.97169980086699</v>
      </c>
      <c r="J72" s="44">
        <v>1.6926243632799967</v>
      </c>
      <c r="K72" s="21"/>
      <c r="L72" s="222"/>
    </row>
    <row r="73" spans="2:12" ht="12.75">
      <c r="B73" s="394" t="s">
        <v>54</v>
      </c>
      <c r="C73" s="66">
        <v>3.9469462629999996</v>
      </c>
      <c r="D73" s="67">
        <v>85.80317963043478</v>
      </c>
      <c r="E73" s="72">
        <v>4.15</v>
      </c>
      <c r="F73" s="50">
        <v>3.93</v>
      </c>
      <c r="G73" s="50">
        <v>3.91570097</v>
      </c>
      <c r="H73" s="110">
        <v>99.63615699745547</v>
      </c>
      <c r="I73" s="110">
        <v>99.20836791488895</v>
      </c>
      <c r="J73" s="44">
        <v>-0.031245292999999563</v>
      </c>
      <c r="K73" s="21"/>
      <c r="L73" s="222"/>
    </row>
    <row r="74" spans="2:12" ht="12.75">
      <c r="B74" s="394" t="s">
        <v>55</v>
      </c>
      <c r="C74" s="66">
        <v>6.87751854834</v>
      </c>
      <c r="D74" s="67">
        <v>94.2125828539726</v>
      </c>
      <c r="E74" s="72">
        <v>6.95</v>
      </c>
      <c r="F74" s="50">
        <v>6.994877656</v>
      </c>
      <c r="G74" s="50">
        <v>6.99487765532</v>
      </c>
      <c r="H74" s="110">
        <v>99.9999999902786</v>
      </c>
      <c r="I74" s="110">
        <v>101.70641643719487</v>
      </c>
      <c r="J74" s="44">
        <v>0.11735910697999952</v>
      </c>
      <c r="K74" s="21"/>
      <c r="L74" s="222"/>
    </row>
    <row r="75" spans="2:12" ht="12.75">
      <c r="B75" s="394" t="s">
        <v>113</v>
      </c>
      <c r="C75" s="66">
        <v>32.47228231641</v>
      </c>
      <c r="D75" s="67">
        <v>86.59275284376</v>
      </c>
      <c r="E75" s="72">
        <v>39.55</v>
      </c>
      <c r="F75" s="50">
        <v>42.802</v>
      </c>
      <c r="G75" s="50">
        <v>34.76988251623</v>
      </c>
      <c r="H75" s="110">
        <v>81.23424726935657</v>
      </c>
      <c r="I75" s="110">
        <v>107.07557349197747</v>
      </c>
      <c r="J75" s="44">
        <v>2.297600199819996</v>
      </c>
      <c r="K75" s="21"/>
      <c r="L75" s="222"/>
    </row>
    <row r="76" spans="2:12" ht="12.75">
      <c r="B76" s="394" t="s">
        <v>105</v>
      </c>
      <c r="C76" s="66">
        <v>18.299151975950274</v>
      </c>
      <c r="D76" s="67">
        <v>78.332526776822</v>
      </c>
      <c r="E76" s="179">
        <v>28.300078830999922</v>
      </c>
      <c r="F76" s="180">
        <v>18.928036467850056</v>
      </c>
      <c r="G76" s="50">
        <v>15.045825006690094</v>
      </c>
      <c r="H76" s="110">
        <v>79.4896239356151</v>
      </c>
      <c r="I76" s="110">
        <v>82.22143313779854</v>
      </c>
      <c r="J76" s="44">
        <v>-3.253326969260179</v>
      </c>
      <c r="K76" s="21"/>
      <c r="L76" s="222"/>
    </row>
    <row r="77" spans="2:12" ht="18" customHeight="1">
      <c r="B77" s="387" t="s">
        <v>184</v>
      </c>
      <c r="C77" s="187">
        <v>67.48466816801</v>
      </c>
      <c r="D77" s="161">
        <v>63.047303340424946</v>
      </c>
      <c r="E77" s="46">
        <v>90.123540929</v>
      </c>
      <c r="F77" s="105">
        <v>93.25732961789001</v>
      </c>
      <c r="G77" s="105">
        <v>102.16222530766001</v>
      </c>
      <c r="H77" s="112">
        <v>109.5487354465935</v>
      </c>
      <c r="I77" s="112">
        <v>151.3858304130898</v>
      </c>
      <c r="J77" s="113">
        <v>34.677557139650006</v>
      </c>
      <c r="K77" s="40"/>
      <c r="L77" s="222"/>
    </row>
    <row r="78" spans="2:12" ht="13.5" customHeight="1">
      <c r="B78" s="400" t="s">
        <v>58</v>
      </c>
      <c r="C78" s="188"/>
      <c r="D78" s="159"/>
      <c r="E78" s="73"/>
      <c r="F78" s="114"/>
      <c r="G78" s="76"/>
      <c r="H78" s="115"/>
      <c r="I78" s="115"/>
      <c r="J78" s="116"/>
      <c r="K78" s="219"/>
      <c r="L78" s="222"/>
    </row>
    <row r="79" spans="2:12" ht="13.5" customHeight="1">
      <c r="B79" s="400" t="s">
        <v>185</v>
      </c>
      <c r="C79" s="66">
        <v>8.98239379598</v>
      </c>
      <c r="D79" s="67">
        <v>54.66895119995326</v>
      </c>
      <c r="E79" s="43">
        <v>17.186356985</v>
      </c>
      <c r="F79" s="50">
        <v>16.90363878316</v>
      </c>
      <c r="G79" s="50">
        <v>9.45436307898</v>
      </c>
      <c r="H79" s="117">
        <v>55.93093416311503</v>
      </c>
      <c r="I79" s="117">
        <v>105.25438200239256</v>
      </c>
      <c r="J79" s="119">
        <v>0.47196928299999996</v>
      </c>
      <c r="K79" s="194"/>
      <c r="L79" s="222"/>
    </row>
    <row r="80" spans="2:12" ht="13.5" customHeight="1">
      <c r="B80" s="400" t="s">
        <v>186</v>
      </c>
      <c r="C80" s="66">
        <v>5.457240022400001</v>
      </c>
      <c r="D80" s="67">
        <v>79.52395539091704</v>
      </c>
      <c r="E80" s="43">
        <v>4.601283237</v>
      </c>
      <c r="F80" s="50">
        <v>6.39572622584</v>
      </c>
      <c r="G80" s="50">
        <v>14.52570979325</v>
      </c>
      <c r="H80" s="117">
        <v>227.1158783276754</v>
      </c>
      <c r="I80" s="117">
        <v>266.1731888945182</v>
      </c>
      <c r="J80" s="119">
        <v>9.06846977085</v>
      </c>
      <c r="K80" s="194"/>
      <c r="L80" s="222"/>
    </row>
    <row r="81" spans="2:12" ht="13.5" customHeight="1">
      <c r="B81" s="394" t="s">
        <v>187</v>
      </c>
      <c r="C81" s="66">
        <v>31.899050318500002</v>
      </c>
      <c r="D81" s="67">
        <v>81.17433997490761</v>
      </c>
      <c r="E81" s="43">
        <v>40.604704276</v>
      </c>
      <c r="F81" s="50">
        <v>39.66276828707</v>
      </c>
      <c r="G81" s="50">
        <v>38.93734072927</v>
      </c>
      <c r="H81" s="117">
        <v>98.17101128053008</v>
      </c>
      <c r="I81" s="117">
        <v>122.06426316926466</v>
      </c>
      <c r="J81" s="119">
        <v>7.038290410769996</v>
      </c>
      <c r="K81" s="194"/>
      <c r="L81" s="222"/>
    </row>
    <row r="82" spans="2:12" ht="13.5" customHeight="1">
      <c r="B82" s="399" t="s">
        <v>188</v>
      </c>
      <c r="C82" s="66">
        <v>28.395841239230002</v>
      </c>
      <c r="D82" s="67">
        <v>84.19658012304392</v>
      </c>
      <c r="E82" s="43">
        <v>35.923831666</v>
      </c>
      <c r="F82" s="50">
        <v>36.923754845670004</v>
      </c>
      <c r="G82" s="50">
        <v>33.40354258481</v>
      </c>
      <c r="H82" s="117">
        <v>90.46626683669248</v>
      </c>
      <c r="I82" s="117">
        <v>117.63533365111809</v>
      </c>
      <c r="J82" s="119">
        <v>5.007701345579996</v>
      </c>
      <c r="K82" s="194"/>
      <c r="L82" s="222"/>
    </row>
    <row r="83" spans="2:12" ht="13.5" customHeight="1">
      <c r="B83" s="394" t="s">
        <v>189</v>
      </c>
      <c r="C83" s="66">
        <v>10.11506818232</v>
      </c>
      <c r="D83" s="67">
        <v>96.52789574311126</v>
      </c>
      <c r="E83" s="43">
        <v>4.963524152</v>
      </c>
      <c r="F83" s="49">
        <v>6.87429322324</v>
      </c>
      <c r="G83" s="49">
        <v>18.30909596952</v>
      </c>
      <c r="H83" s="33">
        <v>266.3415041363414</v>
      </c>
      <c r="I83" s="117">
        <v>181.00813202151457</v>
      </c>
      <c r="J83" s="119">
        <v>8.194027787200001</v>
      </c>
      <c r="K83" s="194"/>
      <c r="L83" s="222"/>
    </row>
    <row r="84" spans="2:12" ht="13.5" customHeight="1">
      <c r="B84" s="394" t="s">
        <v>190</v>
      </c>
      <c r="C84" s="66">
        <v>8.43898191332</v>
      </c>
      <c r="D84" s="67">
        <v>68.60412664323695</v>
      </c>
      <c r="E84" s="43">
        <v>10.227609139</v>
      </c>
      <c r="F84" s="49">
        <v>14.06633304084</v>
      </c>
      <c r="G84" s="49">
        <v>16.734825947810002</v>
      </c>
      <c r="H84" s="33">
        <v>118.97077866151993</v>
      </c>
      <c r="I84" s="117">
        <v>198.3038489677994</v>
      </c>
      <c r="J84" s="119">
        <v>8.295844034490003</v>
      </c>
      <c r="K84" s="194"/>
      <c r="L84" s="222"/>
    </row>
    <row r="85" spans="2:12" ht="13.5" customHeight="1" thickBot="1">
      <c r="B85" s="400" t="s">
        <v>191</v>
      </c>
      <c r="C85" s="66">
        <v>2.5919339354899993</v>
      </c>
      <c r="D85" s="67">
        <v>11.96181924186271</v>
      </c>
      <c r="E85" s="43">
        <v>12.540063139999996</v>
      </c>
      <c r="F85" s="49">
        <v>9.354570057740009</v>
      </c>
      <c r="G85" s="49">
        <v>4.200889788830011</v>
      </c>
      <c r="H85" s="33">
        <v>44.90735290772854</v>
      </c>
      <c r="I85" s="117">
        <v>162.07549626591245</v>
      </c>
      <c r="J85" s="119">
        <v>1.608955853340012</v>
      </c>
      <c r="K85" s="194"/>
      <c r="L85" s="222"/>
    </row>
    <row r="86" spans="2:12" ht="15.75" customHeight="1" thickBot="1">
      <c r="B86" s="158" t="s">
        <v>192</v>
      </c>
      <c r="C86" s="189">
        <v>-11.618106158870432</v>
      </c>
      <c r="D86" s="379">
        <v>19.34668389725898</v>
      </c>
      <c r="E86" s="74">
        <v>-50</v>
      </c>
      <c r="F86" s="77">
        <v>-50</v>
      </c>
      <c r="G86" s="77">
        <v>-21.638604532849513</v>
      </c>
      <c r="H86" s="378">
        <v>43.277209065699026</v>
      </c>
      <c r="I86" s="378">
        <v>186.24898272536805</v>
      </c>
      <c r="J86" s="128">
        <v>-10.02049837397908</v>
      </c>
      <c r="K86" s="217"/>
      <c r="L86" s="222"/>
    </row>
    <row r="87" spans="2:12" ht="12.75" customHeight="1">
      <c r="B87" s="120" t="s">
        <v>140</v>
      </c>
      <c r="C87" s="121"/>
      <c r="D87" s="122"/>
      <c r="E87" s="69"/>
      <c r="F87" s="69"/>
      <c r="G87" s="69"/>
      <c r="H87" s="374"/>
      <c r="I87" s="374"/>
      <c r="J87" s="374"/>
      <c r="K87" s="70"/>
      <c r="L87" s="8"/>
    </row>
    <row r="88" spans="2:12" ht="12.75" customHeight="1">
      <c r="B88" s="120" t="s">
        <v>104</v>
      </c>
      <c r="C88" s="121"/>
      <c r="D88" s="122"/>
      <c r="E88" s="69"/>
      <c r="F88" s="69"/>
      <c r="G88" s="69"/>
      <c r="H88" s="374"/>
      <c r="I88" s="374"/>
      <c r="J88" s="374"/>
      <c r="K88" s="70"/>
      <c r="L88" s="8"/>
    </row>
    <row r="89" spans="2:12" ht="12.75" customHeight="1">
      <c r="B89" s="120" t="s">
        <v>102</v>
      </c>
      <c r="C89" s="121"/>
      <c r="D89" s="122"/>
      <c r="E89" s="69"/>
      <c r="F89" s="69"/>
      <c r="G89" s="69"/>
      <c r="H89" s="374"/>
      <c r="I89" s="374"/>
      <c r="J89" s="374"/>
      <c r="K89" s="70"/>
      <c r="L89" s="8"/>
    </row>
    <row r="90" spans="2:12" ht="12.75" customHeight="1">
      <c r="B90" s="120"/>
      <c r="C90" s="375"/>
      <c r="D90" s="122"/>
      <c r="E90" s="69"/>
      <c r="F90" s="69"/>
      <c r="G90" s="69"/>
      <c r="H90" s="374"/>
      <c r="I90" s="374"/>
      <c r="J90" s="374"/>
      <c r="K90" s="70"/>
      <c r="L90" s="8"/>
    </row>
    <row r="91" spans="2:10" ht="12.75" customHeight="1">
      <c r="B91" s="19"/>
      <c r="C91" s="375"/>
      <c r="D91" s="19"/>
      <c r="E91" s="22"/>
      <c r="F91" s="23"/>
      <c r="G91" s="23"/>
      <c r="H91" s="8"/>
      <c r="I91" s="8"/>
      <c r="J91" s="8"/>
    </row>
    <row r="92" spans="2:11" ht="12.75" customHeight="1">
      <c r="B92" s="19"/>
      <c r="C92" s="185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78"/>
      <c r="D93" s="8"/>
      <c r="E93" s="23"/>
      <c r="F93" s="23"/>
      <c r="G93" s="8"/>
      <c r="H93" s="8"/>
      <c r="I93" s="8"/>
      <c r="J93" s="170"/>
      <c r="K93" s="170"/>
    </row>
    <row r="94" ht="12.75">
      <c r="C94" s="178"/>
    </row>
    <row r="95" spans="2:11" ht="12.75">
      <c r="B95" s="8"/>
      <c r="C95" s="8"/>
      <c r="D95" s="8"/>
      <c r="G95" s="24"/>
      <c r="J95" s="25"/>
      <c r="K95" s="25"/>
    </row>
    <row r="99" ht="12.75">
      <c r="G99" s="68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1"/>
  <sheetViews>
    <sheetView showGridLines="0" workbookViewId="0" topLeftCell="A4">
      <selection activeCell="B5" sqref="B5:O5"/>
    </sheetView>
  </sheetViews>
  <sheetFormatPr defaultColWidth="9.140625" defaultRowHeight="12.75"/>
  <cols>
    <col min="1" max="1" width="9.140625" style="108" customWidth="1"/>
    <col min="2" max="2" width="34.140625" style="108" customWidth="1"/>
    <col min="3" max="3" width="9.00390625" style="108" customWidth="1"/>
    <col min="4" max="4" width="7.7109375" style="108" customWidth="1"/>
    <col min="5" max="5" width="5.7109375" style="108" bestFit="1" customWidth="1"/>
    <col min="6" max="6" width="9.140625" style="108" customWidth="1"/>
    <col min="7" max="7" width="8.8515625" style="108" customWidth="1"/>
    <col min="8" max="8" width="5.7109375" style="108" bestFit="1" customWidth="1"/>
    <col min="9" max="9" width="8.8515625" style="108" bestFit="1" customWidth="1"/>
    <col min="10" max="10" width="9.140625" style="108" customWidth="1"/>
    <col min="11" max="11" width="5.7109375" style="108" bestFit="1" customWidth="1"/>
    <col min="12" max="15" width="8.8515625" style="108" customWidth="1"/>
    <col min="16" max="16384" width="9.140625" style="108" customWidth="1"/>
  </cols>
  <sheetData>
    <row r="1" ht="12.75">
      <c r="B1" s="107"/>
    </row>
    <row r="2" spans="2:7" ht="12.75">
      <c r="B2" s="364"/>
      <c r="C2" s="107"/>
      <c r="D2" s="107"/>
      <c r="E2" s="107"/>
      <c r="F2" s="107"/>
      <c r="G2" s="107"/>
    </row>
    <row r="3" spans="2:12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2.75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5" ht="17.25" customHeight="1">
      <c r="B5" s="420" t="s">
        <v>106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4:15" ht="12.75" customHeight="1" thickBot="1">
      <c r="N6" s="130"/>
      <c r="O6" s="252" t="s">
        <v>78</v>
      </c>
    </row>
    <row r="7" spans="2:15" ht="12.75">
      <c r="B7" s="131"/>
      <c r="C7" s="421" t="s">
        <v>112</v>
      </c>
      <c r="D7" s="422"/>
      <c r="E7" s="423"/>
      <c r="F7" s="421" t="s">
        <v>118</v>
      </c>
      <c r="G7" s="422"/>
      <c r="H7" s="423"/>
      <c r="I7" s="421" t="s">
        <v>128</v>
      </c>
      <c r="J7" s="422"/>
      <c r="K7" s="423"/>
      <c r="L7" s="424" t="s">
        <v>107</v>
      </c>
      <c r="M7" s="425"/>
      <c r="N7" s="426" t="s">
        <v>108</v>
      </c>
      <c r="O7" s="425"/>
    </row>
    <row r="8" spans="2:15" ht="12.75">
      <c r="B8" s="206"/>
      <c r="C8" s="139" t="s">
        <v>0</v>
      </c>
      <c r="D8" s="137" t="s">
        <v>86</v>
      </c>
      <c r="E8" s="138" t="s">
        <v>2</v>
      </c>
      <c r="F8" s="139" t="s">
        <v>0</v>
      </c>
      <c r="G8" s="137" t="s">
        <v>86</v>
      </c>
      <c r="H8" s="138" t="s">
        <v>2</v>
      </c>
      <c r="I8" s="139" t="s">
        <v>0</v>
      </c>
      <c r="J8" s="137" t="s">
        <v>86</v>
      </c>
      <c r="K8" s="138" t="s">
        <v>2</v>
      </c>
      <c r="L8" s="416" t="s">
        <v>109</v>
      </c>
      <c r="M8" s="417"/>
      <c r="N8" s="418" t="s">
        <v>110</v>
      </c>
      <c r="O8" s="419"/>
    </row>
    <row r="9" spans="2:15" ht="13.5" thickBot="1">
      <c r="B9" s="206"/>
      <c r="C9" s="141" t="s">
        <v>87</v>
      </c>
      <c r="D9" s="251" t="s">
        <v>142</v>
      </c>
      <c r="E9" s="140" t="s">
        <v>5</v>
      </c>
      <c r="F9" s="141" t="s">
        <v>87</v>
      </c>
      <c r="G9" s="251" t="s">
        <v>143</v>
      </c>
      <c r="H9" s="140" t="s">
        <v>5</v>
      </c>
      <c r="I9" s="141" t="s">
        <v>87</v>
      </c>
      <c r="J9" s="251" t="s">
        <v>144</v>
      </c>
      <c r="K9" s="140" t="s">
        <v>5</v>
      </c>
      <c r="L9" s="250" t="s">
        <v>119</v>
      </c>
      <c r="M9" s="249" t="s">
        <v>123</v>
      </c>
      <c r="N9" s="250" t="s">
        <v>119</v>
      </c>
      <c r="O9" s="249" t="s">
        <v>123</v>
      </c>
    </row>
    <row r="10" spans="2:15" ht="13.5" thickBot="1">
      <c r="B10" s="206"/>
      <c r="C10" s="248">
        <v>1</v>
      </c>
      <c r="D10" s="247">
        <v>2</v>
      </c>
      <c r="E10" s="246">
        <v>3</v>
      </c>
      <c r="F10" s="248">
        <v>4</v>
      </c>
      <c r="G10" s="247">
        <v>5</v>
      </c>
      <c r="H10" s="246">
        <v>6</v>
      </c>
      <c r="I10" s="248">
        <v>7</v>
      </c>
      <c r="J10" s="247">
        <v>8</v>
      </c>
      <c r="K10" s="246">
        <v>9</v>
      </c>
      <c r="L10" s="132" t="s">
        <v>88</v>
      </c>
      <c r="M10" s="246" t="s">
        <v>89</v>
      </c>
      <c r="N10" s="245" t="s">
        <v>90</v>
      </c>
      <c r="O10" s="246" t="s">
        <v>91</v>
      </c>
    </row>
    <row r="11" spans="2:15" ht="4.5" customHeight="1">
      <c r="B11" s="131"/>
      <c r="C11" s="244"/>
      <c r="D11" s="243"/>
      <c r="E11" s="242"/>
      <c r="F11" s="244"/>
      <c r="G11" s="243"/>
      <c r="H11" s="242"/>
      <c r="I11" s="244"/>
      <c r="J11" s="243"/>
      <c r="K11" s="242"/>
      <c r="L11" s="241"/>
      <c r="M11" s="190"/>
      <c r="N11" s="240"/>
      <c r="O11" s="239"/>
    </row>
    <row r="12" spans="2:15" ht="12.75">
      <c r="B12" s="177" t="s">
        <v>111</v>
      </c>
      <c r="C12" s="238"/>
      <c r="D12" s="237">
        <v>1335.10885876356</v>
      </c>
      <c r="E12" s="236"/>
      <c r="F12" s="238"/>
      <c r="G12" s="237">
        <v>1441.44350716282</v>
      </c>
      <c r="H12" s="236"/>
      <c r="I12" s="238"/>
      <c r="J12" s="237">
        <v>1564.8968086823202</v>
      </c>
      <c r="K12" s="236"/>
      <c r="L12" s="235">
        <v>106.33464839926</v>
      </c>
      <c r="M12" s="236">
        <v>123.4533015195002</v>
      </c>
      <c r="N12" s="234">
        <v>107.96449276036833</v>
      </c>
      <c r="O12" s="233">
        <v>108.56456051909326</v>
      </c>
    </row>
    <row r="13" spans="2:15" ht="18" customHeight="1">
      <c r="B13" s="401" t="s">
        <v>193</v>
      </c>
      <c r="C13" s="144">
        <v>857.5265009099999</v>
      </c>
      <c r="D13" s="208">
        <v>784.12856398037</v>
      </c>
      <c r="E13" s="174">
        <v>91.44073835015703</v>
      </c>
      <c r="F13" s="144">
        <v>920.957456706</v>
      </c>
      <c r="G13" s="208">
        <v>843.0011561600498</v>
      </c>
      <c r="H13" s="174">
        <v>91.53529840294932</v>
      </c>
      <c r="I13" s="357">
        <v>1017.893925283</v>
      </c>
      <c r="J13" s="145">
        <v>905.0056171249402</v>
      </c>
      <c r="K13" s="174">
        <v>88.90961962203733</v>
      </c>
      <c r="L13" s="146">
        <v>58.87259217967983</v>
      </c>
      <c r="M13" s="196">
        <v>62.00446096489031</v>
      </c>
      <c r="N13" s="232">
        <v>107.50802800510577</v>
      </c>
      <c r="O13" s="143">
        <v>107.35520473629319</v>
      </c>
    </row>
    <row r="14" spans="2:15" ht="6" customHeight="1">
      <c r="B14" s="231"/>
      <c r="C14" s="142"/>
      <c r="D14" s="253"/>
      <c r="E14" s="147"/>
      <c r="F14" s="142"/>
      <c r="G14" s="253"/>
      <c r="H14" s="147"/>
      <c r="I14" s="142"/>
      <c r="J14" s="211"/>
      <c r="K14" s="147"/>
      <c r="L14" s="146"/>
      <c r="M14" s="196"/>
      <c r="N14" s="230"/>
      <c r="O14" s="143"/>
    </row>
    <row r="15" spans="2:17" ht="12.75">
      <c r="B15" s="402" t="s">
        <v>194</v>
      </c>
      <c r="C15" s="144">
        <v>352.6</v>
      </c>
      <c r="D15" s="208">
        <v>315.51402633767003</v>
      </c>
      <c r="E15" s="174">
        <v>89.48214019786444</v>
      </c>
      <c r="F15" s="144">
        <v>370.5</v>
      </c>
      <c r="G15" s="208">
        <v>346.33142282990997</v>
      </c>
      <c r="H15" s="174">
        <v>93.47676729552225</v>
      </c>
      <c r="I15" s="144">
        <v>416.1</v>
      </c>
      <c r="J15" s="145">
        <v>378.52053446868</v>
      </c>
      <c r="K15" s="174">
        <v>90.96864563054073</v>
      </c>
      <c r="L15" s="146">
        <v>30.817396492239936</v>
      </c>
      <c r="M15" s="196">
        <v>32.189111638770044</v>
      </c>
      <c r="N15" s="232">
        <v>109.76736180319872</v>
      </c>
      <c r="O15" s="143">
        <v>109.29430872190271</v>
      </c>
      <c r="P15" s="273"/>
      <c r="Q15" s="275"/>
    </row>
    <row r="16" spans="2:16" ht="12.75">
      <c r="B16" s="402" t="s">
        <v>195</v>
      </c>
      <c r="C16" s="144">
        <v>149.4</v>
      </c>
      <c r="D16" s="208">
        <v>144.69246456303003</v>
      </c>
      <c r="E16" s="174">
        <v>96.84903919881528</v>
      </c>
      <c r="F16" s="144">
        <v>158.8</v>
      </c>
      <c r="G16" s="208">
        <v>148.81673742866</v>
      </c>
      <c r="H16" s="174">
        <v>93.71331072333751</v>
      </c>
      <c r="I16" s="144">
        <v>162.89999999999998</v>
      </c>
      <c r="J16" s="145">
        <v>151.34973174675</v>
      </c>
      <c r="K16" s="174">
        <v>92.90959591574587</v>
      </c>
      <c r="L16" s="146">
        <v>4.124272865629962</v>
      </c>
      <c r="M16" s="196">
        <v>2.5329943180900045</v>
      </c>
      <c r="N16" s="232">
        <v>102.85037156432799</v>
      </c>
      <c r="O16" s="143">
        <v>101.70208967207353</v>
      </c>
      <c r="P16" s="109"/>
    </row>
    <row r="17" spans="2:16" ht="12.75">
      <c r="B17" s="402" t="s">
        <v>196</v>
      </c>
      <c r="C17" s="144">
        <v>150.20000000000002</v>
      </c>
      <c r="D17" s="208">
        <v>132.49652839439</v>
      </c>
      <c r="E17" s="174">
        <v>88.2134010615113</v>
      </c>
      <c r="F17" s="144">
        <v>169.2</v>
      </c>
      <c r="G17" s="208">
        <v>136.30063517962</v>
      </c>
      <c r="H17" s="174">
        <v>80.55593095722223</v>
      </c>
      <c r="I17" s="144">
        <v>175.4</v>
      </c>
      <c r="J17" s="145">
        <v>138.43362685255</v>
      </c>
      <c r="K17" s="174">
        <v>78.92453070270808</v>
      </c>
      <c r="L17" s="146">
        <v>3.8041067852300046</v>
      </c>
      <c r="M17" s="196">
        <v>2.1329916729299896</v>
      </c>
      <c r="N17" s="232">
        <v>102.87109921394067</v>
      </c>
      <c r="O17" s="143">
        <v>101.56491689867701</v>
      </c>
      <c r="P17" s="109"/>
    </row>
    <row r="18" spans="2:16" ht="12.75">
      <c r="B18" s="402" t="s">
        <v>197</v>
      </c>
      <c r="C18" s="144">
        <v>165.1</v>
      </c>
      <c r="D18" s="208">
        <v>151.86801602061</v>
      </c>
      <c r="E18" s="174">
        <v>91.98547305912176</v>
      </c>
      <c r="F18" s="144">
        <v>180.5</v>
      </c>
      <c r="G18" s="208">
        <v>169.81049279216</v>
      </c>
      <c r="H18" s="174">
        <v>94.07783534191691</v>
      </c>
      <c r="I18" s="144">
        <v>218.1</v>
      </c>
      <c r="J18" s="145">
        <v>194.41318713653</v>
      </c>
      <c r="K18" s="174">
        <v>89.13947140602019</v>
      </c>
      <c r="L18" s="146">
        <v>17.94247677154999</v>
      </c>
      <c r="M18" s="196">
        <v>24.602694344370008</v>
      </c>
      <c r="N18" s="232">
        <v>111.8145197663707</v>
      </c>
      <c r="O18" s="143">
        <v>114.48832397800209</v>
      </c>
      <c r="P18" s="109"/>
    </row>
    <row r="19" spans="2:15" ht="12.75">
      <c r="B19" s="391" t="s">
        <v>154</v>
      </c>
      <c r="C19" s="229">
        <v>16.2</v>
      </c>
      <c r="D19" s="373">
        <v>14.72596348227</v>
      </c>
      <c r="E19" s="227">
        <v>90.90100914981481</v>
      </c>
      <c r="F19" s="229">
        <v>14.9</v>
      </c>
      <c r="G19" s="373">
        <v>14.618221179019999</v>
      </c>
      <c r="H19" s="227">
        <v>98.10886697328857</v>
      </c>
      <c r="I19" s="229">
        <v>15.799999999999999</v>
      </c>
      <c r="J19" s="228">
        <v>16.768052591700002</v>
      </c>
      <c r="K19" s="227">
        <v>106.12691513734178</v>
      </c>
      <c r="L19" s="226">
        <v>-0.10774230325000111</v>
      </c>
      <c r="M19" s="225">
        <v>2.149831412680003</v>
      </c>
      <c r="N19" s="224">
        <v>99.26835141632857</v>
      </c>
      <c r="O19" s="223">
        <v>114.70651857262517</v>
      </c>
    </row>
    <row r="20" spans="2:15" ht="12.75">
      <c r="B20" s="392" t="s">
        <v>155</v>
      </c>
      <c r="C20" s="229">
        <v>145.4</v>
      </c>
      <c r="D20" s="373">
        <v>133.08875852736</v>
      </c>
      <c r="E20" s="227">
        <v>91.53284630492435</v>
      </c>
      <c r="F20" s="229">
        <v>159.2</v>
      </c>
      <c r="G20" s="373">
        <v>150.51702468948002</v>
      </c>
      <c r="H20" s="227">
        <v>94.54586977982414</v>
      </c>
      <c r="I20" s="229">
        <v>193.8</v>
      </c>
      <c r="J20" s="228">
        <v>172.93573769956</v>
      </c>
      <c r="K20" s="227">
        <v>89.23412677995873</v>
      </c>
      <c r="L20" s="226">
        <v>17.428266162120025</v>
      </c>
      <c r="M20" s="225">
        <v>22.418713010079983</v>
      </c>
      <c r="N20" s="224">
        <v>113.09522032887335</v>
      </c>
      <c r="O20" s="223">
        <v>114.89446994871861</v>
      </c>
    </row>
    <row r="21" spans="2:15" ht="12.75">
      <c r="B21" s="392" t="s">
        <v>156</v>
      </c>
      <c r="C21" s="229">
        <v>3.5</v>
      </c>
      <c r="D21" s="373">
        <v>4.05329401098</v>
      </c>
      <c r="E21" s="227">
        <v>115.80840031371429</v>
      </c>
      <c r="F21" s="229">
        <v>6.4</v>
      </c>
      <c r="G21" s="373">
        <v>4.6752469236600005</v>
      </c>
      <c r="H21" s="227">
        <v>73.0507331821875</v>
      </c>
      <c r="I21" s="229">
        <v>8.5</v>
      </c>
      <c r="J21" s="228">
        <v>4.70939684527</v>
      </c>
      <c r="K21" s="227">
        <v>55.40466876788235</v>
      </c>
      <c r="L21" s="226">
        <v>0.6219529126800003</v>
      </c>
      <c r="M21" s="225">
        <v>0.03414992160999919</v>
      </c>
      <c r="N21" s="224">
        <v>115.34438190260039</v>
      </c>
      <c r="O21" s="223">
        <v>100.73044102627344</v>
      </c>
    </row>
    <row r="22" spans="2:15" ht="12.75">
      <c r="B22" s="402" t="s">
        <v>198</v>
      </c>
      <c r="C22" s="144">
        <v>5.7</v>
      </c>
      <c r="D22" s="208">
        <v>5.079346</v>
      </c>
      <c r="E22" s="174">
        <v>89.11133333333333</v>
      </c>
      <c r="F22" s="144">
        <v>5.9</v>
      </c>
      <c r="G22" s="208">
        <v>5.27376103932</v>
      </c>
      <c r="H22" s="174">
        <v>89.38578032745762</v>
      </c>
      <c r="I22" s="144">
        <v>6.1</v>
      </c>
      <c r="J22" s="145">
        <v>5.35557154428</v>
      </c>
      <c r="K22" s="174">
        <v>87.79625482426229</v>
      </c>
      <c r="L22" s="146">
        <v>0.19441503931999993</v>
      </c>
      <c r="M22" s="196">
        <v>0.08181050495999997</v>
      </c>
      <c r="N22" s="232">
        <v>103.82756046388648</v>
      </c>
      <c r="O22" s="143">
        <v>101.55127440075573</v>
      </c>
    </row>
    <row r="23" spans="2:15" ht="12.75">
      <c r="B23" s="402" t="s">
        <v>199</v>
      </c>
      <c r="C23" s="144">
        <v>10.3</v>
      </c>
      <c r="D23" s="208">
        <v>10.122689</v>
      </c>
      <c r="E23" s="174">
        <v>98.27853398058252</v>
      </c>
      <c r="F23" s="144">
        <v>10.4</v>
      </c>
      <c r="G23" s="208">
        <v>10.32368386967</v>
      </c>
      <c r="H23" s="174">
        <v>99.26619105451924</v>
      </c>
      <c r="I23" s="144">
        <v>11.4</v>
      </c>
      <c r="J23" s="145">
        <v>10.47323088476</v>
      </c>
      <c r="K23" s="174">
        <v>91.87044635754386</v>
      </c>
      <c r="L23" s="146">
        <v>0.20099486967000146</v>
      </c>
      <c r="M23" s="196">
        <v>0.14954701508999868</v>
      </c>
      <c r="N23" s="232">
        <v>101.9855877195279</v>
      </c>
      <c r="O23" s="143">
        <v>101.44858189167681</v>
      </c>
    </row>
    <row r="24" spans="2:15" ht="12.75">
      <c r="B24" s="402" t="s">
        <v>200</v>
      </c>
      <c r="C24" s="144">
        <v>10.3</v>
      </c>
      <c r="D24" s="208">
        <v>11.39438741778</v>
      </c>
      <c r="E24" s="174">
        <v>110.62512056097087</v>
      </c>
      <c r="F24" s="144">
        <v>11.6</v>
      </c>
      <c r="G24" s="208">
        <v>11.47014914777</v>
      </c>
      <c r="H24" s="174">
        <v>98.88059610146553</v>
      </c>
      <c r="I24" s="144">
        <v>12</v>
      </c>
      <c r="J24" s="145">
        <v>12.58831046399</v>
      </c>
      <c r="K24" s="174">
        <v>104.90258719991668</v>
      </c>
      <c r="L24" s="146">
        <v>0.07576172998999908</v>
      </c>
      <c r="M24" s="196">
        <v>1.1181613162200001</v>
      </c>
      <c r="N24" s="232">
        <v>100.66490393219189</v>
      </c>
      <c r="O24" s="143">
        <v>109.7484461781161</v>
      </c>
    </row>
    <row r="25" spans="2:15" ht="12.75">
      <c r="B25" s="403" t="s">
        <v>201</v>
      </c>
      <c r="C25" s="144">
        <v>4.2</v>
      </c>
      <c r="D25" s="356">
        <v>4.141104295</v>
      </c>
      <c r="E25" s="174">
        <v>98.5977213095238</v>
      </c>
      <c r="F25" s="144">
        <v>4.5</v>
      </c>
      <c r="G25" s="356">
        <v>4.48548285811</v>
      </c>
      <c r="H25" s="174">
        <v>99.67739684688888</v>
      </c>
      <c r="I25" s="144">
        <v>5</v>
      </c>
      <c r="J25" s="358">
        <v>4.32518266</v>
      </c>
      <c r="K25" s="359">
        <v>86.5036532</v>
      </c>
      <c r="L25" s="360">
        <v>0.34437856311000026</v>
      </c>
      <c r="M25" s="361">
        <v>-0.16030019810999985</v>
      </c>
      <c r="N25" s="362">
        <v>108.31610455997946</v>
      </c>
      <c r="O25" s="363">
        <v>96.42624432684725</v>
      </c>
    </row>
    <row r="26" spans="2:15" ht="12.75">
      <c r="B26" s="402" t="s">
        <v>202</v>
      </c>
      <c r="C26" s="144">
        <v>9.726500909999924</v>
      </c>
      <c r="D26" s="208">
        <v>8.8200019518901</v>
      </c>
      <c r="E26" s="174">
        <v>90.68011233949672</v>
      </c>
      <c r="F26" s="144">
        <v>9.557456706000032</v>
      </c>
      <c r="G26" s="208">
        <v>10.188791014829963</v>
      </c>
      <c r="H26" s="174">
        <v>106.60567270405303</v>
      </c>
      <c r="I26" s="144">
        <v>10.893925283000044</v>
      </c>
      <c r="J26" s="145">
        <v>9.546241367400325</v>
      </c>
      <c r="K26" s="174">
        <v>87.62903287300145</v>
      </c>
      <c r="L26" s="146">
        <v>1.3687890629398627</v>
      </c>
      <c r="M26" s="196">
        <v>-0.6425496474296377</v>
      </c>
      <c r="N26" s="232">
        <v>115.5191469390382</v>
      </c>
      <c r="O26" s="143">
        <v>93.6935633825996</v>
      </c>
    </row>
    <row r="27" spans="2:15" ht="6" customHeight="1">
      <c r="B27" s="177"/>
      <c r="C27" s="144"/>
      <c r="D27" s="208"/>
      <c r="E27" s="174"/>
      <c r="F27" s="144"/>
      <c r="G27" s="145"/>
      <c r="H27" s="174"/>
      <c r="I27" s="144"/>
      <c r="J27" s="145"/>
      <c r="K27" s="174"/>
      <c r="L27" s="146"/>
      <c r="M27" s="196"/>
      <c r="N27" s="232"/>
      <c r="O27" s="143"/>
    </row>
    <row r="28" spans="2:15" ht="12.75">
      <c r="B28" s="401" t="s">
        <v>203</v>
      </c>
      <c r="C28" s="207">
        <v>421.986871016</v>
      </c>
      <c r="D28" s="208">
        <v>388.48220178319</v>
      </c>
      <c r="E28" s="209">
        <v>92.0602579051471</v>
      </c>
      <c r="F28" s="207">
        <v>447.829554985</v>
      </c>
      <c r="G28" s="208">
        <v>421.45369500277</v>
      </c>
      <c r="H28" s="209">
        <v>94.11029046907959</v>
      </c>
      <c r="I28" s="207">
        <v>496.940559552</v>
      </c>
      <c r="J28" s="208">
        <v>464.84107859638004</v>
      </c>
      <c r="K28" s="209">
        <v>93.54057938346627</v>
      </c>
      <c r="L28" s="146">
        <v>32.97149321958</v>
      </c>
      <c r="M28" s="196">
        <v>43.387383593610025</v>
      </c>
      <c r="N28" s="232">
        <v>108.48725966549718</v>
      </c>
      <c r="O28" s="143">
        <v>110.29469764011081</v>
      </c>
    </row>
    <row r="29" spans="2:15" ht="6" customHeight="1">
      <c r="B29" s="177"/>
      <c r="C29" s="207"/>
      <c r="D29" s="208"/>
      <c r="E29" s="209"/>
      <c r="F29" s="207"/>
      <c r="G29" s="208"/>
      <c r="H29" s="209"/>
      <c r="I29" s="207"/>
      <c r="J29" s="208"/>
      <c r="K29" s="209"/>
      <c r="L29" s="146"/>
      <c r="M29" s="196"/>
      <c r="N29" s="232"/>
      <c r="O29" s="143"/>
    </row>
    <row r="30" spans="2:15" ht="12.75">
      <c r="B30" s="404" t="s">
        <v>204</v>
      </c>
      <c r="C30" s="207"/>
      <c r="D30" s="356">
        <v>162.49809299999998</v>
      </c>
      <c r="E30" s="365"/>
      <c r="F30" s="366"/>
      <c r="G30" s="356">
        <v>176.988656</v>
      </c>
      <c r="H30" s="365"/>
      <c r="I30" s="366"/>
      <c r="J30" s="356">
        <v>195.050112961</v>
      </c>
      <c r="K30" s="365"/>
      <c r="L30" s="367">
        <v>14.490563000000009</v>
      </c>
      <c r="M30" s="368">
        <v>18.061456961000005</v>
      </c>
      <c r="N30" s="369">
        <v>108.91737418727739</v>
      </c>
      <c r="O30" s="370">
        <v>110.20486700627865</v>
      </c>
    </row>
    <row r="31" spans="2:15" ht="5.25" customHeight="1" thickBot="1">
      <c r="B31" s="210"/>
      <c r="C31" s="149"/>
      <c r="D31" s="148"/>
      <c r="E31" s="150"/>
      <c r="F31" s="149"/>
      <c r="G31" s="148"/>
      <c r="H31" s="150"/>
      <c r="I31" s="149"/>
      <c r="J31" s="148"/>
      <c r="K31" s="150"/>
      <c r="L31" s="133"/>
      <c r="M31" s="134"/>
      <c r="N31" s="135"/>
      <c r="O31" s="136"/>
    </row>
    <row r="32" spans="2:16" ht="12.75">
      <c r="B32" s="254" t="s">
        <v>125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2:16" ht="12.75">
      <c r="B33" s="254" t="s">
        <v>126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ht="12.75">
      <c r="B34" s="254" t="s">
        <v>127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6" ht="12.75">
      <c r="B35" s="255" t="s">
        <v>101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2:18" ht="12.75">
      <c r="B36" s="372" t="s">
        <v>141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40" spans="7:13" ht="12.75">
      <c r="G40" s="109"/>
      <c r="H40" s="109"/>
      <c r="I40" s="109"/>
      <c r="J40" s="109"/>
      <c r="K40" s="273"/>
      <c r="L40" s="109"/>
      <c r="M40" s="109"/>
    </row>
    <row r="41" ht="12.75">
      <c r="M41" s="109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50">
      <selection activeCell="M83" sqref="M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08" t="s">
        <v>70</v>
      </c>
      <c r="C2" s="408"/>
      <c r="D2" s="408"/>
      <c r="E2" s="408"/>
      <c r="F2" s="408"/>
      <c r="G2" s="408"/>
      <c r="H2" s="8"/>
      <c r="I2" s="8"/>
    </row>
    <row r="3" spans="2:9" ht="13.5" thickBot="1">
      <c r="B3" s="8"/>
      <c r="C3" s="283"/>
      <c r="D3" s="8"/>
      <c r="E3" s="8"/>
      <c r="F3" s="23"/>
      <c r="G3" s="8"/>
      <c r="H3" s="157"/>
      <c r="I3" s="157" t="s">
        <v>78</v>
      </c>
    </row>
    <row r="4" spans="2:9" ht="13.5" thickBot="1">
      <c r="B4" s="169"/>
      <c r="C4" s="427">
        <v>2017</v>
      </c>
      <c r="D4" s="428"/>
      <c r="E4" s="284">
        <v>2018</v>
      </c>
      <c r="F4" s="285"/>
      <c r="G4" s="286"/>
      <c r="H4" s="286"/>
      <c r="I4" s="287"/>
    </row>
    <row r="5" spans="2:9" ht="12.75">
      <c r="B5" s="168"/>
      <c r="C5" s="288" t="s">
        <v>66</v>
      </c>
      <c r="D5" s="289" t="s">
        <v>129</v>
      </c>
      <c r="E5" s="168" t="s">
        <v>66</v>
      </c>
      <c r="F5" s="290" t="s">
        <v>4</v>
      </c>
      <c r="G5" s="291" t="s">
        <v>4</v>
      </c>
      <c r="H5" s="291" t="s">
        <v>77</v>
      </c>
      <c r="I5" s="292" t="s">
        <v>77</v>
      </c>
    </row>
    <row r="6" spans="2:9" ht="13.5" customHeight="1" thickBot="1">
      <c r="B6" s="166"/>
      <c r="C6" s="5" t="s">
        <v>67</v>
      </c>
      <c r="D6" s="165" t="s">
        <v>130</v>
      </c>
      <c r="E6" s="293" t="s">
        <v>67</v>
      </c>
      <c r="F6" s="294" t="s">
        <v>135</v>
      </c>
      <c r="G6" s="172" t="s">
        <v>136</v>
      </c>
      <c r="H6" s="156" t="s">
        <v>137</v>
      </c>
      <c r="I6" s="295" t="s">
        <v>138</v>
      </c>
    </row>
    <row r="7" spans="2:9" ht="13.5" customHeight="1" thickBot="1">
      <c r="B7" s="164"/>
      <c r="C7" s="123">
        <v>1</v>
      </c>
      <c r="D7" s="102">
        <v>2</v>
      </c>
      <c r="E7" s="296">
        <v>3</v>
      </c>
      <c r="F7" s="278" t="s">
        <v>131</v>
      </c>
      <c r="G7" s="28" t="s">
        <v>132</v>
      </c>
      <c r="H7" s="103" t="s">
        <v>133</v>
      </c>
      <c r="I7" s="297" t="s">
        <v>134</v>
      </c>
    </row>
    <row r="8" spans="2:15" ht="20.25" customHeight="1">
      <c r="B8" s="200" t="s">
        <v>6</v>
      </c>
      <c r="C8" s="202">
        <v>1249.27203718</v>
      </c>
      <c r="D8" s="202">
        <v>1273.64450578767</v>
      </c>
      <c r="E8" s="298">
        <f>'příjmy+výdaje SR leden-aktuální'!E8</f>
        <v>1314.497641409</v>
      </c>
      <c r="F8" s="124">
        <f>E8-D8</f>
        <v>40.85313562133001</v>
      </c>
      <c r="G8" s="202">
        <f>E8-C8</f>
        <v>65.22560422899983</v>
      </c>
      <c r="H8" s="203">
        <f>E8/D8*100</f>
        <v>103.20757758037553</v>
      </c>
      <c r="I8" s="299">
        <f>E8/C8*100</f>
        <v>105.22108894522562</v>
      </c>
      <c r="J8" s="300"/>
      <c r="K8" s="175"/>
      <c r="L8" s="8"/>
      <c r="M8" s="8"/>
      <c r="N8" s="8"/>
      <c r="O8" s="8"/>
    </row>
    <row r="9" spans="2:11" ht="12.75">
      <c r="B9" s="11" t="s">
        <v>7</v>
      </c>
      <c r="C9" s="37"/>
      <c r="D9" s="37"/>
      <c r="E9" s="301"/>
      <c r="F9" s="43"/>
      <c r="G9" s="38"/>
      <c r="H9" s="115"/>
      <c r="I9" s="302"/>
      <c r="J9" s="303"/>
      <c r="K9" s="175"/>
    </row>
    <row r="10" spans="2:11" ht="18" customHeight="1">
      <c r="B10" s="14" t="s">
        <v>8</v>
      </c>
      <c r="C10" s="46">
        <v>1112.787011691</v>
      </c>
      <c r="D10" s="105">
        <v>1153.8487507300401</v>
      </c>
      <c r="E10" s="304">
        <f>'příjmy+výdaje SR leden-aktuální'!E10</f>
        <v>1219.234484835</v>
      </c>
      <c r="F10" s="182">
        <f>E10-D10</f>
        <v>65.38573410495997</v>
      </c>
      <c r="G10" s="41">
        <f>E10-C10</f>
        <v>106.44747314400001</v>
      </c>
      <c r="H10" s="112">
        <f>E10/D10*100</f>
        <v>105.66675086865504</v>
      </c>
      <c r="I10" s="305">
        <f>E10/C10*100</f>
        <v>109.56584431932231</v>
      </c>
      <c r="J10" s="306"/>
      <c r="K10" s="175"/>
    </row>
    <row r="11" spans="2:11" ht="18" customHeight="1">
      <c r="B11" s="155" t="s">
        <v>9</v>
      </c>
      <c r="C11" s="42">
        <v>664.957456706</v>
      </c>
      <c r="D11" s="42">
        <v>687.7485490866401</v>
      </c>
      <c r="E11" s="307">
        <f>'příjmy+výdaje SR leden-aktuální'!E11</f>
        <v>722.293925283</v>
      </c>
      <c r="F11" s="54">
        <f>E11-D11</f>
        <v>34.54537619635994</v>
      </c>
      <c r="G11" s="42">
        <f>E11-C11</f>
        <v>57.336468577000005</v>
      </c>
      <c r="H11" s="154">
        <f>E11/D11*100</f>
        <v>105.02296605965039</v>
      </c>
      <c r="I11" s="308">
        <f>E11/C11*100</f>
        <v>108.62257697823672</v>
      </c>
      <c r="J11" s="309"/>
      <c r="K11" s="68"/>
    </row>
    <row r="12" spans="2:11" ht="12.75">
      <c r="B12" s="11" t="s">
        <v>10</v>
      </c>
      <c r="C12" s="37"/>
      <c r="D12" s="37"/>
      <c r="E12" s="301"/>
      <c r="F12" s="43"/>
      <c r="G12" s="38"/>
      <c r="H12" s="110"/>
      <c r="I12" s="310"/>
      <c r="J12" s="303"/>
      <c r="K12" s="68"/>
    </row>
    <row r="13" spans="2:11" ht="12.75">
      <c r="B13" s="11" t="s">
        <v>11</v>
      </c>
      <c r="C13" s="37">
        <v>258.2</v>
      </c>
      <c r="D13" s="37">
        <v>265.95804531744</v>
      </c>
      <c r="E13" s="301">
        <f>'příjmy+výdaje SR leden-aktuální'!E13</f>
        <v>280.9</v>
      </c>
      <c r="F13" s="43">
        <f aca="true" t="shared" si="0" ref="F13:F34">E13-D13</f>
        <v>14.941954682559981</v>
      </c>
      <c r="G13" s="38">
        <f aca="true" t="shared" si="1" ref="G13:G34">E13-C13</f>
        <v>22.69999999999999</v>
      </c>
      <c r="H13" s="110">
        <f aca="true" t="shared" si="2" ref="H13:H34">E13/D13*100</f>
        <v>105.61816231756617</v>
      </c>
      <c r="I13" s="310">
        <f aca="true" t="shared" si="3" ref="I13:I34">E13/C13*100</f>
        <v>108.79163439194424</v>
      </c>
      <c r="J13" s="303"/>
      <c r="K13" s="68"/>
    </row>
    <row r="14" spans="2:11" ht="12.75">
      <c r="B14" s="152" t="s">
        <v>12</v>
      </c>
      <c r="C14" s="37">
        <v>151</v>
      </c>
      <c r="D14" s="37">
        <v>154.74257266255003</v>
      </c>
      <c r="E14" s="301">
        <f>'příjmy+výdaje SR leden-aktuální'!E14</f>
        <v>154.7</v>
      </c>
      <c r="F14" s="43">
        <f t="shared" si="0"/>
        <v>-0.042572662550043106</v>
      </c>
      <c r="G14" s="37">
        <f t="shared" si="1"/>
        <v>3.6999999999999886</v>
      </c>
      <c r="H14" s="110">
        <f t="shared" si="2"/>
        <v>99.97248807369715</v>
      </c>
      <c r="I14" s="310">
        <f t="shared" si="3"/>
        <v>102.4503311258278</v>
      </c>
      <c r="J14" s="303"/>
      <c r="K14" s="68"/>
    </row>
    <row r="15" spans="2:11" ht="12.75">
      <c r="B15" s="9" t="s">
        <v>13</v>
      </c>
      <c r="C15" s="37">
        <v>78.4</v>
      </c>
      <c r="D15" s="37">
        <v>80.82267599039</v>
      </c>
      <c r="E15" s="301">
        <f>'příjmy+výdaje SR leden-aktuální'!E15</f>
        <v>81.9</v>
      </c>
      <c r="F15" s="43">
        <f t="shared" si="0"/>
        <v>1.0773240096100096</v>
      </c>
      <c r="G15" s="37">
        <f t="shared" si="1"/>
        <v>3.5</v>
      </c>
      <c r="H15" s="110">
        <f t="shared" si="2"/>
        <v>101.33294771103361</v>
      </c>
      <c r="I15" s="310">
        <f t="shared" si="3"/>
        <v>104.46428571428572</v>
      </c>
      <c r="J15" s="303"/>
      <c r="K15" s="68"/>
    </row>
    <row r="16" spans="2:11" ht="12.75">
      <c r="B16" s="10" t="s">
        <v>14</v>
      </c>
      <c r="C16" s="37">
        <v>55.7</v>
      </c>
      <c r="D16" s="37">
        <v>56.21931172217</v>
      </c>
      <c r="E16" s="301">
        <f>'příjmy+výdaje SR leden-aktuální'!E16</f>
        <v>55.5</v>
      </c>
      <c r="F16" s="43">
        <f t="shared" si="0"/>
        <v>-0.7193117221699978</v>
      </c>
      <c r="G16" s="37">
        <f t="shared" si="1"/>
        <v>-0.20000000000000284</v>
      </c>
      <c r="H16" s="110">
        <f t="shared" si="2"/>
        <v>98.7205255629511</v>
      </c>
      <c r="I16" s="310">
        <f t="shared" si="3"/>
        <v>99.64093357271095</v>
      </c>
      <c r="J16" s="303"/>
      <c r="K16" s="175"/>
    </row>
    <row r="17" spans="2:11" ht="12.75">
      <c r="B17" s="10" t="s">
        <v>15</v>
      </c>
      <c r="C17" s="37">
        <v>1.9</v>
      </c>
      <c r="D17" s="37">
        <v>2.047297894</v>
      </c>
      <c r="E17" s="301">
        <f>'příjmy+výdaje SR leden-aktuální'!E17</f>
        <v>1.9</v>
      </c>
      <c r="F17" s="43">
        <f t="shared" si="0"/>
        <v>-0.14729789400000026</v>
      </c>
      <c r="G17" s="37">
        <f t="shared" si="1"/>
        <v>0</v>
      </c>
      <c r="H17" s="110">
        <f t="shared" si="2"/>
        <v>92.80525347915001</v>
      </c>
      <c r="I17" s="310">
        <f t="shared" si="3"/>
        <v>100</v>
      </c>
      <c r="J17" s="303"/>
      <c r="K17" s="175"/>
    </row>
    <row r="18" spans="2:13" ht="12.75">
      <c r="B18" s="11" t="s">
        <v>16</v>
      </c>
      <c r="C18" s="37">
        <v>114.2</v>
      </c>
      <c r="D18" s="37">
        <v>115.18789103364001</v>
      </c>
      <c r="E18" s="301">
        <f>'příjmy+výdaje SR leden-aktuální'!E18</f>
        <v>118.4</v>
      </c>
      <c r="F18" s="43">
        <f t="shared" si="0"/>
        <v>3.2121089663599918</v>
      </c>
      <c r="G18" s="37">
        <f t="shared" si="1"/>
        <v>4.200000000000003</v>
      </c>
      <c r="H18" s="110">
        <f t="shared" si="2"/>
        <v>102.78858214829363</v>
      </c>
      <c r="I18" s="310">
        <f t="shared" si="3"/>
        <v>103.67775831873907</v>
      </c>
      <c r="J18" s="303"/>
      <c r="K18" s="68"/>
      <c r="L18" s="8"/>
      <c r="M18" s="8"/>
    </row>
    <row r="19" spans="2:13" ht="12.75">
      <c r="B19" s="11" t="s">
        <v>17</v>
      </c>
      <c r="C19" s="37">
        <v>120.4</v>
      </c>
      <c r="D19" s="37">
        <v>128.60892622677</v>
      </c>
      <c r="E19" s="301">
        <f>'příjmy+výdaje SR leden-aktuální'!E19</f>
        <v>145.4</v>
      </c>
      <c r="F19" s="43">
        <f t="shared" si="0"/>
        <v>16.79107377323001</v>
      </c>
      <c r="G19" s="37">
        <f t="shared" si="1"/>
        <v>25</v>
      </c>
      <c r="H19" s="110">
        <f t="shared" si="2"/>
        <v>113.05591630834637</v>
      </c>
      <c r="I19" s="310">
        <f t="shared" si="3"/>
        <v>120.76411960132891</v>
      </c>
      <c r="J19" s="303"/>
      <c r="K19" s="68"/>
      <c r="L19" s="8"/>
      <c r="M19" s="8"/>
    </row>
    <row r="20" spans="2:13" ht="12.75">
      <c r="B20" s="11" t="s">
        <v>18</v>
      </c>
      <c r="C20" s="37">
        <v>10.1</v>
      </c>
      <c r="D20" s="37">
        <v>10.77846081159</v>
      </c>
      <c r="E20" s="301">
        <f>'příjmy+výdaje SR leden-aktuální'!E20</f>
        <v>10.7</v>
      </c>
      <c r="F20" s="43">
        <f t="shared" si="0"/>
        <v>-0.07846081159000029</v>
      </c>
      <c r="G20" s="37">
        <f t="shared" si="1"/>
        <v>0.5999999999999996</v>
      </c>
      <c r="H20" s="110">
        <f t="shared" si="2"/>
        <v>99.27205922105658</v>
      </c>
      <c r="I20" s="310">
        <f t="shared" si="3"/>
        <v>105.94059405940595</v>
      </c>
      <c r="J20" s="303"/>
      <c r="K20" s="68"/>
      <c r="L20" s="311"/>
      <c r="M20" s="8"/>
    </row>
    <row r="21" spans="2:13" ht="12.75">
      <c r="B21" s="173" t="s">
        <v>19</v>
      </c>
      <c r="C21" s="37">
        <v>105.1</v>
      </c>
      <c r="D21" s="37">
        <v>111.69892453501998</v>
      </c>
      <c r="E21" s="301">
        <f>'příjmy+výdaje SR leden-aktuální'!E21</f>
        <v>127.9</v>
      </c>
      <c r="F21" s="43">
        <f t="shared" si="0"/>
        <v>16.201075464980022</v>
      </c>
      <c r="G21" s="37">
        <f t="shared" si="1"/>
        <v>22.80000000000001</v>
      </c>
      <c r="H21" s="110">
        <f t="shared" si="2"/>
        <v>114.5042358576162</v>
      </c>
      <c r="I21" s="310">
        <f t="shared" si="3"/>
        <v>121.69362511893436</v>
      </c>
      <c r="J21" s="303"/>
      <c r="K21" s="68"/>
      <c r="L21" s="8"/>
      <c r="M21" s="8"/>
    </row>
    <row r="22" spans="2:13" ht="12.75">
      <c r="B22" s="173" t="s">
        <v>20</v>
      </c>
      <c r="C22" s="37">
        <v>5.2</v>
      </c>
      <c r="D22" s="37">
        <v>6.13154088016</v>
      </c>
      <c r="E22" s="301">
        <f>'příjmy+výdaje SR leden-aktuální'!E22</f>
        <v>6.8</v>
      </c>
      <c r="F22" s="43">
        <f t="shared" si="0"/>
        <v>0.6684591198399996</v>
      </c>
      <c r="G22" s="37">
        <f t="shared" si="1"/>
        <v>1.5999999999999996</v>
      </c>
      <c r="H22" s="110">
        <f t="shared" si="2"/>
        <v>110.90197607591514</v>
      </c>
      <c r="I22" s="310">
        <f t="shared" si="3"/>
        <v>130.76923076923077</v>
      </c>
      <c r="J22" s="303"/>
      <c r="K22" s="68"/>
      <c r="L22" s="8"/>
      <c r="M22" s="8"/>
    </row>
    <row r="23" spans="2:13" ht="12.75" hidden="1">
      <c r="B23" s="11" t="s">
        <v>21</v>
      </c>
      <c r="C23" s="37">
        <v>1.4064210000000001</v>
      </c>
      <c r="D23" s="37">
        <v>1.28702141489</v>
      </c>
      <c r="E23" s="301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0" t="e">
        <f t="shared" si="2"/>
        <v>#REF!</v>
      </c>
      <c r="I23" s="310" t="e">
        <f t="shared" si="3"/>
        <v>#REF!</v>
      </c>
      <c r="J23" s="303"/>
      <c r="K23" s="312"/>
      <c r="L23" s="8"/>
      <c r="M23" s="313"/>
    </row>
    <row r="24" spans="2:13" ht="12.75">
      <c r="B24" s="11" t="s">
        <v>22</v>
      </c>
      <c r="C24" s="37">
        <v>11.6</v>
      </c>
      <c r="D24" s="37">
        <v>12.58021515599</v>
      </c>
      <c r="E24" s="301">
        <f>'příjmy+výdaje SR leden-aktuální'!E23</f>
        <v>12</v>
      </c>
      <c r="F24" s="43">
        <f t="shared" si="0"/>
        <v>-0.5802151559900004</v>
      </c>
      <c r="G24" s="37">
        <f t="shared" si="1"/>
        <v>0.40000000000000036</v>
      </c>
      <c r="H24" s="110">
        <f t="shared" si="2"/>
        <v>95.38787573347874</v>
      </c>
      <c r="I24" s="310">
        <f t="shared" si="3"/>
        <v>103.44827586206897</v>
      </c>
      <c r="J24" s="303"/>
      <c r="K24" s="68"/>
      <c r="L24" s="8"/>
      <c r="M24" s="8"/>
    </row>
    <row r="25" spans="2:13" ht="12.75">
      <c r="B25" s="11" t="s">
        <v>23</v>
      </c>
      <c r="C25" s="37">
        <v>0</v>
      </c>
      <c r="D25" s="37">
        <v>0.004957707400000001</v>
      </c>
      <c r="E25" s="301">
        <f>'příjmy+výdaje SR leden-aktuální'!E24</f>
        <v>0</v>
      </c>
      <c r="F25" s="43">
        <f t="shared" si="0"/>
        <v>-0.004957707400000001</v>
      </c>
      <c r="G25" s="37">
        <f t="shared" si="1"/>
        <v>0</v>
      </c>
      <c r="H25" s="110">
        <f t="shared" si="2"/>
        <v>0</v>
      </c>
      <c r="I25" s="310" t="e">
        <f t="shared" si="3"/>
        <v>#DIV/0!</v>
      </c>
      <c r="J25" s="303"/>
      <c r="K25" s="68"/>
      <c r="L25" s="8"/>
      <c r="M25" s="8"/>
    </row>
    <row r="26" spans="2:13" ht="12.75">
      <c r="B26" s="173" t="s">
        <v>24</v>
      </c>
      <c r="C26" s="37">
        <v>0</v>
      </c>
      <c r="D26" s="37">
        <v>-0.02326918322</v>
      </c>
      <c r="E26" s="301">
        <f>'příjmy+výdaje SR leden-aktuální'!E25</f>
        <v>0</v>
      </c>
      <c r="F26" s="43">
        <f t="shared" si="0"/>
        <v>0.02326918322</v>
      </c>
      <c r="G26" s="37">
        <f t="shared" si="1"/>
        <v>0</v>
      </c>
      <c r="H26" s="110">
        <f t="shared" si="2"/>
        <v>0</v>
      </c>
      <c r="I26" s="310" t="e">
        <f t="shared" si="3"/>
        <v>#DIV/0!</v>
      </c>
      <c r="J26" s="303"/>
      <c r="K26" s="68"/>
      <c r="L26" s="8"/>
      <c r="M26" s="8"/>
    </row>
    <row r="27" spans="2:13" ht="12.75">
      <c r="B27" s="173" t="s">
        <v>100</v>
      </c>
      <c r="C27" s="37">
        <v>11.6</v>
      </c>
      <c r="D27" s="37">
        <v>12.59852663181</v>
      </c>
      <c r="E27" s="301">
        <f>'příjmy+výdaje SR leden-aktuální'!E26</f>
        <v>12</v>
      </c>
      <c r="F27" s="43">
        <f t="shared" si="0"/>
        <v>-0.5985266318099995</v>
      </c>
      <c r="G27" s="37">
        <f t="shared" si="1"/>
        <v>0.40000000000000036</v>
      </c>
      <c r="H27" s="110">
        <f t="shared" si="2"/>
        <v>95.24923311033227</v>
      </c>
      <c r="I27" s="310">
        <f t="shared" si="3"/>
        <v>103.44827586206897</v>
      </c>
      <c r="J27" s="303"/>
      <c r="K27" s="314"/>
      <c r="L27" s="8"/>
      <c r="M27" s="8"/>
    </row>
    <row r="28" spans="2:13" ht="12.75">
      <c r="B28" s="11" t="s">
        <v>95</v>
      </c>
      <c r="C28" s="37">
        <v>1.55</v>
      </c>
      <c r="D28" s="37">
        <v>1.546964</v>
      </c>
      <c r="E28" s="301">
        <f>'příjmy+výdaje SR leden-aktuální'!E27</f>
        <v>1.55</v>
      </c>
      <c r="F28" s="43">
        <f t="shared" si="0"/>
        <v>0.0030360000000000387</v>
      </c>
      <c r="G28" s="37">
        <f t="shared" si="1"/>
        <v>0</v>
      </c>
      <c r="H28" s="110">
        <f t="shared" si="2"/>
        <v>100.19625537504429</v>
      </c>
      <c r="I28" s="310">
        <f t="shared" si="3"/>
        <v>100</v>
      </c>
      <c r="J28" s="303"/>
      <c r="K28" s="68"/>
      <c r="L28" s="8"/>
      <c r="M28" s="8"/>
    </row>
    <row r="29" spans="2:13" ht="12.75">
      <c r="B29" s="11" t="s">
        <v>25</v>
      </c>
      <c r="C29" s="37">
        <v>0.1</v>
      </c>
      <c r="D29" s="37">
        <v>0.26374458173</v>
      </c>
      <c r="E29" s="301">
        <f>'příjmy+výdaje SR leden-aktuální'!E28</f>
        <v>0.2</v>
      </c>
      <c r="F29" s="43">
        <f t="shared" si="0"/>
        <v>-0.06374458172999997</v>
      </c>
      <c r="G29" s="37">
        <f t="shared" si="1"/>
        <v>0.1</v>
      </c>
      <c r="H29" s="110">
        <f t="shared" si="2"/>
        <v>75.83094169674492</v>
      </c>
      <c r="I29" s="310">
        <f t="shared" si="3"/>
        <v>200</v>
      </c>
      <c r="J29" s="303"/>
      <c r="K29" s="68"/>
      <c r="L29" s="8"/>
      <c r="M29" s="8"/>
    </row>
    <row r="30" spans="2:13" ht="12.75">
      <c r="B30" s="12" t="s">
        <v>115</v>
      </c>
      <c r="C30" s="37">
        <v>4.2</v>
      </c>
      <c r="D30" s="37">
        <v>5.46808259966</v>
      </c>
      <c r="E30" s="301">
        <f>'příjmy+výdaje SR leden-aktuální'!E29</f>
        <v>4.8</v>
      </c>
      <c r="F30" s="43">
        <f t="shared" si="0"/>
        <v>-0.6680825996599999</v>
      </c>
      <c r="G30" s="37">
        <f t="shared" si="1"/>
        <v>0.5999999999999996</v>
      </c>
      <c r="H30" s="110">
        <f t="shared" si="2"/>
        <v>87.78214140910123</v>
      </c>
      <c r="I30" s="310">
        <f t="shared" si="3"/>
        <v>114.28571428571428</v>
      </c>
      <c r="J30" s="303"/>
      <c r="K30" s="68"/>
      <c r="L30" s="8"/>
      <c r="M30" s="8"/>
    </row>
    <row r="31" spans="2:13" ht="12.75">
      <c r="B31" s="11" t="s">
        <v>116</v>
      </c>
      <c r="C31" s="37">
        <v>2.3010357060000324</v>
      </c>
      <c r="D31" s="37">
        <v>3.3921075088600032</v>
      </c>
      <c r="E31" s="301">
        <f>'příjmy+výdaje SR leden-aktuální'!E30</f>
        <v>4.343925283000044</v>
      </c>
      <c r="F31" s="43">
        <f t="shared" si="0"/>
        <v>0.9518177741400411</v>
      </c>
      <c r="G31" s="37">
        <f t="shared" si="1"/>
        <v>2.042889577000012</v>
      </c>
      <c r="H31" s="110">
        <f t="shared" si="2"/>
        <v>128.05977616139654</v>
      </c>
      <c r="I31" s="310">
        <f t="shared" si="3"/>
        <v>188.78130711631744</v>
      </c>
      <c r="J31" s="303"/>
      <c r="K31" s="68"/>
      <c r="L31" s="8"/>
      <c r="M31" s="8"/>
    </row>
    <row r="32" spans="2:13" s="13" customFormat="1" ht="18" customHeight="1">
      <c r="B32" s="155" t="s">
        <v>26</v>
      </c>
      <c r="C32" s="57">
        <v>447.829554985</v>
      </c>
      <c r="D32" s="129">
        <v>466.1002016434</v>
      </c>
      <c r="E32" s="315">
        <f>'příjmy+výdaje SR leden-aktuální'!E31</f>
        <v>496.940559552</v>
      </c>
      <c r="F32" s="57">
        <f t="shared" si="0"/>
        <v>30.840357908600026</v>
      </c>
      <c r="G32" s="45">
        <f t="shared" si="1"/>
        <v>49.11100456700001</v>
      </c>
      <c r="H32" s="154">
        <f t="shared" si="2"/>
        <v>106.61667980401242</v>
      </c>
      <c r="I32" s="308">
        <f t="shared" si="3"/>
        <v>110.96645007465953</v>
      </c>
      <c r="J32" s="316"/>
      <c r="K32" s="317"/>
      <c r="L32" s="318"/>
      <c r="M32" s="319"/>
    </row>
    <row r="33" spans="2:13" ht="13.5">
      <c r="B33" s="11" t="s">
        <v>27</v>
      </c>
      <c r="C33" s="43">
        <v>398.062610029</v>
      </c>
      <c r="D33" s="37">
        <v>414.44387839946995</v>
      </c>
      <c r="E33" s="301">
        <f>'příjmy+výdaje SR leden-aktuální'!E32</f>
        <v>443.688485533</v>
      </c>
      <c r="F33" s="43">
        <f t="shared" si="0"/>
        <v>29.244607133530053</v>
      </c>
      <c r="G33" s="38">
        <f t="shared" si="1"/>
        <v>45.62587550400002</v>
      </c>
      <c r="H33" s="110">
        <f t="shared" si="2"/>
        <v>107.05634916034205</v>
      </c>
      <c r="I33" s="310">
        <f t="shared" si="3"/>
        <v>111.46198471156987</v>
      </c>
      <c r="J33" s="303"/>
      <c r="K33" s="320"/>
      <c r="L33" s="318"/>
      <c r="M33" s="8"/>
    </row>
    <row r="34" spans="2:12" ht="18" customHeight="1">
      <c r="B34" s="14" t="s">
        <v>28</v>
      </c>
      <c r="C34" s="46">
        <v>136.48502548899998</v>
      </c>
      <c r="D34" s="105">
        <v>119.79575505762999</v>
      </c>
      <c r="E34" s="304">
        <f>'příjmy+výdaje SR leden-aktuální'!E33</f>
        <v>95.26315657399999</v>
      </c>
      <c r="F34" s="46">
        <f t="shared" si="0"/>
        <v>-24.532598483629997</v>
      </c>
      <c r="G34" s="47">
        <f t="shared" si="1"/>
        <v>-41.22186891499999</v>
      </c>
      <c r="H34" s="112">
        <f t="shared" si="2"/>
        <v>79.52131236050215</v>
      </c>
      <c r="I34" s="305">
        <f t="shared" si="3"/>
        <v>69.79751531912761</v>
      </c>
      <c r="J34" s="306"/>
      <c r="K34" s="68"/>
      <c r="L34" s="68"/>
    </row>
    <row r="35" spans="2:12" ht="12.75">
      <c r="B35" s="11" t="s">
        <v>10</v>
      </c>
      <c r="C35" s="37"/>
      <c r="D35" s="37"/>
      <c r="E35" s="301"/>
      <c r="F35" s="43"/>
      <c r="G35" s="38"/>
      <c r="H35" s="110"/>
      <c r="I35" s="310"/>
      <c r="J35" s="176"/>
      <c r="K35" s="21"/>
      <c r="L35" s="176"/>
    </row>
    <row r="36" spans="2:12" ht="12.75">
      <c r="B36" s="15" t="s">
        <v>29</v>
      </c>
      <c r="C36" s="48">
        <v>119.046823689</v>
      </c>
      <c r="D36" s="48">
        <v>105.11643111295</v>
      </c>
      <c r="E36" s="321">
        <f>'příjmy+výdaje SR leden-aktuální'!E35</f>
        <v>92.18824477400001</v>
      </c>
      <c r="F36" s="72">
        <f aca="true" t="shared" si="4" ref="F36:F44">E36-D36</f>
        <v>-12.928186338949985</v>
      </c>
      <c r="G36" s="50">
        <f aca="true" t="shared" si="5" ref="G36:G44">E36-C36</f>
        <v>-26.85857891499998</v>
      </c>
      <c r="H36" s="117">
        <f aca="true" t="shared" si="6" ref="H36:H44">E36/D36*100</f>
        <v>87.7010794582073</v>
      </c>
      <c r="I36" s="322">
        <f aca="true" t="shared" si="7" ref="I36:I44">E36/C36*100</f>
        <v>77.43864297869399</v>
      </c>
      <c r="J36" s="323"/>
      <c r="K36" s="21"/>
      <c r="L36" s="176"/>
    </row>
    <row r="37" spans="2:12" ht="12.75">
      <c r="B37" s="15" t="s">
        <v>121</v>
      </c>
      <c r="C37" s="48">
        <v>97.066505543</v>
      </c>
      <c r="D37" s="48">
        <v>77.04474184642</v>
      </c>
      <c r="E37" s="321">
        <f>'příjmy+výdaje SR leden-aktuální'!E36</f>
        <v>70.21729059</v>
      </c>
      <c r="F37" s="72">
        <f t="shared" si="4"/>
        <v>-6.827451256419991</v>
      </c>
      <c r="G37" s="50">
        <f t="shared" si="5"/>
        <v>-26.849214953</v>
      </c>
      <c r="H37" s="117">
        <f t="shared" si="6"/>
        <v>91.13832937485891</v>
      </c>
      <c r="I37" s="322">
        <f t="shared" si="7"/>
        <v>72.33936175738198</v>
      </c>
      <c r="J37" s="324"/>
      <c r="K37" s="325"/>
      <c r="L37" s="176"/>
    </row>
    <row r="38" spans="2:12" ht="12.75" hidden="1">
      <c r="B38" s="16" t="s">
        <v>30</v>
      </c>
      <c r="C38" s="48"/>
      <c r="D38" s="48"/>
      <c r="E38" s="321" t="e">
        <f>'příjmy+výdaje SR leden-aktuální'!#REF!</f>
        <v>#REF!</v>
      </c>
      <c r="F38" s="72" t="e">
        <f t="shared" si="4"/>
        <v>#REF!</v>
      </c>
      <c r="G38" s="50" t="e">
        <f t="shared" si="5"/>
        <v>#REF!</v>
      </c>
      <c r="H38" s="117" t="e">
        <f t="shared" si="6"/>
        <v>#REF!</v>
      </c>
      <c r="I38" s="322" t="e">
        <f t="shared" si="7"/>
        <v>#REF!</v>
      </c>
      <c r="J38" s="323"/>
      <c r="K38" s="325"/>
      <c r="L38" s="176"/>
    </row>
    <row r="39" spans="2:12" ht="12.75">
      <c r="B39" s="16" t="s">
        <v>31</v>
      </c>
      <c r="C39" s="48">
        <v>1.19418</v>
      </c>
      <c r="D39" s="48">
        <v>1.1383637239100002</v>
      </c>
      <c r="E39" s="321">
        <f>'příjmy+výdaje SR leden-aktuální'!E37</f>
        <v>1.19418</v>
      </c>
      <c r="F39" s="72">
        <f t="shared" si="4"/>
        <v>0.05581627608999984</v>
      </c>
      <c r="G39" s="50">
        <f t="shared" si="5"/>
        <v>0</v>
      </c>
      <c r="H39" s="117">
        <f t="shared" si="6"/>
        <v>104.90320228215677</v>
      </c>
      <c r="I39" s="322">
        <f t="shared" si="7"/>
        <v>100</v>
      </c>
      <c r="J39" s="323"/>
      <c r="K39" s="191"/>
      <c r="L39" s="176"/>
    </row>
    <row r="40" spans="2:11" ht="12.75" hidden="1">
      <c r="B40" s="16" t="s">
        <v>32</v>
      </c>
      <c r="C40" s="48">
        <v>0.31</v>
      </c>
      <c r="D40" s="48">
        <v>0.20736503646999999</v>
      </c>
      <c r="E40" s="321" t="e">
        <f>'příjmy+výdaje SR leden-aktuální'!#REF!</f>
        <v>#REF!</v>
      </c>
      <c r="F40" s="72" t="e">
        <f t="shared" si="4"/>
        <v>#REF!</v>
      </c>
      <c r="G40" s="50" t="e">
        <f t="shared" si="5"/>
        <v>#REF!</v>
      </c>
      <c r="H40" s="117" t="e">
        <f t="shared" si="6"/>
        <v>#REF!</v>
      </c>
      <c r="I40" s="322" t="e">
        <f t="shared" si="7"/>
        <v>#REF!</v>
      </c>
      <c r="J40" s="323"/>
      <c r="K40" s="325"/>
    </row>
    <row r="41" spans="2:11" ht="12.75">
      <c r="B41" s="198" t="s">
        <v>114</v>
      </c>
      <c r="C41" s="48">
        <v>1.603</v>
      </c>
      <c r="D41" s="48">
        <v>1.7600292801900002</v>
      </c>
      <c r="E41" s="321">
        <f>'příjmy+výdaje SR leden-aktuální'!E38</f>
        <v>1.656</v>
      </c>
      <c r="F41" s="72">
        <f t="shared" si="4"/>
        <v>-0.10402928019000024</v>
      </c>
      <c r="G41" s="50">
        <f t="shared" si="5"/>
        <v>0.052999999999999936</v>
      </c>
      <c r="H41" s="117">
        <f t="shared" si="6"/>
        <v>94.08934377621433</v>
      </c>
      <c r="I41" s="322">
        <f t="shared" si="7"/>
        <v>103.30630068621333</v>
      </c>
      <c r="J41" s="323"/>
      <c r="K41" s="325"/>
    </row>
    <row r="42" spans="2:11" ht="12.75">
      <c r="B42" s="15" t="s">
        <v>33</v>
      </c>
      <c r="C42" s="48">
        <v>0.6215</v>
      </c>
      <c r="D42" s="48">
        <v>1.0875382745799997</v>
      </c>
      <c r="E42" s="321">
        <f>'příjmy+výdaje SR leden-aktuální'!E39</f>
        <v>0.3465</v>
      </c>
      <c r="F42" s="72">
        <f t="shared" si="4"/>
        <v>-0.7410382745799997</v>
      </c>
      <c r="G42" s="50">
        <f t="shared" si="5"/>
        <v>-0.2750000000000001</v>
      </c>
      <c r="H42" s="117">
        <f t="shared" si="6"/>
        <v>31.860947618953094</v>
      </c>
      <c r="I42" s="322">
        <f t="shared" si="7"/>
        <v>55.75221238938052</v>
      </c>
      <c r="J42" s="323"/>
      <c r="K42" s="325"/>
    </row>
    <row r="43" spans="2:11" ht="12.75">
      <c r="B43" s="15" t="s">
        <v>34</v>
      </c>
      <c r="C43" s="48">
        <v>0</v>
      </c>
      <c r="D43" s="48">
        <v>0.38391116864999997</v>
      </c>
      <c r="E43" s="321">
        <f>'příjmy+výdaje SR leden-aktuální'!E40</f>
        <v>0</v>
      </c>
      <c r="F43" s="72">
        <f t="shared" si="4"/>
        <v>-0.38391116864999997</v>
      </c>
      <c r="G43" s="50">
        <f t="shared" si="5"/>
        <v>0</v>
      </c>
      <c r="H43" s="117">
        <f t="shared" si="6"/>
        <v>0</v>
      </c>
      <c r="I43" s="322" t="e">
        <f t="shared" si="7"/>
        <v>#DIV/0!</v>
      </c>
      <c r="J43" s="323"/>
      <c r="K43" s="326"/>
    </row>
    <row r="44" spans="2:11" ht="13.5" thickBot="1">
      <c r="B44" s="199" t="s">
        <v>35</v>
      </c>
      <c r="C44" s="51">
        <v>16.8167018</v>
      </c>
      <c r="D44" s="51">
        <v>13.20787450145</v>
      </c>
      <c r="E44" s="327">
        <f>'příjmy+výdaje SR leden-aktuální'!E41</f>
        <v>2.7284118</v>
      </c>
      <c r="F44" s="328">
        <f t="shared" si="4"/>
        <v>-10.47946270145</v>
      </c>
      <c r="G44" s="52">
        <f t="shared" si="5"/>
        <v>-14.08829</v>
      </c>
      <c r="H44" s="151">
        <f t="shared" si="6"/>
        <v>20.65746308916296</v>
      </c>
      <c r="I44" s="329">
        <f t="shared" si="7"/>
        <v>16.22441684730355</v>
      </c>
      <c r="J44" s="323"/>
      <c r="K44" s="325"/>
    </row>
    <row r="45" spans="2:11" ht="12.75" customHeight="1" hidden="1">
      <c r="B45" s="15" t="s">
        <v>36</v>
      </c>
      <c r="C45" s="55"/>
      <c r="D45" s="62" t="e">
        <f>C45/#REF!*100</f>
        <v>#REF!</v>
      </c>
      <c r="E45" s="48">
        <v>12.938761375</v>
      </c>
      <c r="F45" s="50">
        <v>0.003</v>
      </c>
      <c r="G45" s="50">
        <v>0.0003320585</v>
      </c>
      <c r="H45" s="117">
        <f>G45/F45*100</f>
        <v>11.068616666666665</v>
      </c>
      <c r="I45" s="117" t="e">
        <f>G45/C45*100</f>
        <v>#DIV/0!</v>
      </c>
      <c r="J45" s="323"/>
      <c r="K45" s="21"/>
    </row>
    <row r="46" spans="2:11" ht="12.75" customHeight="1" hidden="1">
      <c r="B46" s="16" t="s">
        <v>37</v>
      </c>
      <c r="C46" s="55"/>
      <c r="D46" s="62" t="e">
        <f>C46/#REF!*100</f>
        <v>#REF!</v>
      </c>
      <c r="E46" s="48">
        <v>0.172516</v>
      </c>
      <c r="F46" s="50">
        <v>0.172516</v>
      </c>
      <c r="G46" s="50">
        <v>0</v>
      </c>
      <c r="H46" s="117">
        <f>G46/F46*100</f>
        <v>0</v>
      </c>
      <c r="I46" s="117" t="e">
        <f>G46/C46*100</f>
        <v>#DIV/0!</v>
      </c>
      <c r="J46" s="323"/>
      <c r="K46" s="21"/>
    </row>
    <row r="47" spans="2:11" ht="12.75">
      <c r="B47" s="17" t="s">
        <v>117</v>
      </c>
      <c r="C47" s="192"/>
      <c r="D47" s="193"/>
      <c r="E47" s="192"/>
      <c r="F47" s="194"/>
      <c r="G47" s="194"/>
      <c r="H47" s="195"/>
      <c r="I47" s="195"/>
      <c r="J47" s="323"/>
      <c r="K47" s="191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76"/>
      <c r="K48" s="176"/>
    </row>
    <row r="49" spans="2:10" ht="12.75" customHeight="1">
      <c r="B49" s="17"/>
      <c r="C49" s="19"/>
      <c r="D49" s="19"/>
      <c r="E49" s="18"/>
      <c r="J49" s="176"/>
    </row>
    <row r="50" spans="3:10" ht="12.75" customHeight="1">
      <c r="C50" s="19"/>
      <c r="D50" s="19"/>
      <c r="E50" s="18"/>
      <c r="J50" s="176"/>
    </row>
    <row r="51" spans="3:10" ht="12.75" customHeight="1">
      <c r="C51" s="17"/>
      <c r="D51" s="17"/>
      <c r="E51" s="18"/>
      <c r="J51" s="176"/>
    </row>
    <row r="52" spans="2:10" ht="12.75" customHeight="1">
      <c r="B52" s="19"/>
      <c r="C52" s="19"/>
      <c r="D52" s="19"/>
      <c r="E52" s="22"/>
      <c r="F52" s="23"/>
      <c r="G52" s="8"/>
      <c r="H52" s="8"/>
      <c r="J52" s="176"/>
    </row>
    <row r="53" spans="2:10" ht="12.75" customHeight="1">
      <c r="B53" s="20"/>
      <c r="C53" s="20"/>
      <c r="D53" s="20"/>
      <c r="E53" s="22"/>
      <c r="F53" s="23"/>
      <c r="G53" s="8"/>
      <c r="H53" s="8"/>
      <c r="J53" s="176"/>
    </row>
    <row r="54" spans="2:10" ht="13.5" thickBot="1">
      <c r="B54" s="8"/>
      <c r="C54" s="8"/>
      <c r="D54" s="8"/>
      <c r="H54" s="2"/>
      <c r="I54" s="2"/>
      <c r="J54" s="176"/>
    </row>
    <row r="55" spans="2:10" ht="13.5" thickBot="1">
      <c r="B55" s="169"/>
      <c r="C55" s="427">
        <f>C4</f>
        <v>2017</v>
      </c>
      <c r="D55" s="428"/>
      <c r="E55" s="284">
        <f>E4</f>
        <v>2018</v>
      </c>
      <c r="F55" s="286"/>
      <c r="G55" s="286"/>
      <c r="H55" s="286"/>
      <c r="I55" s="287"/>
      <c r="J55" s="176"/>
    </row>
    <row r="56" spans="2:10" ht="12.75">
      <c r="B56" s="168"/>
      <c r="C56" s="288" t="s">
        <v>66</v>
      </c>
      <c r="D56" s="289" t="s">
        <v>129</v>
      </c>
      <c r="E56" s="168" t="s">
        <v>66</v>
      </c>
      <c r="F56" s="330" t="s">
        <v>4</v>
      </c>
      <c r="G56" s="291" t="s">
        <v>4</v>
      </c>
      <c r="H56" s="291" t="s">
        <v>77</v>
      </c>
      <c r="I56" s="292" t="s">
        <v>77</v>
      </c>
      <c r="J56" s="176"/>
    </row>
    <row r="57" spans="2:10" ht="13.5" thickBot="1">
      <c r="B57" s="166"/>
      <c r="C57" s="5" t="s">
        <v>67</v>
      </c>
      <c r="D57" s="165" t="s">
        <v>130</v>
      </c>
      <c r="E57" s="293" t="s">
        <v>67</v>
      </c>
      <c r="F57" s="294" t="str">
        <f>F6</f>
        <v>2018-2017 sk.</v>
      </c>
      <c r="G57" s="172" t="str">
        <f>G6</f>
        <v>2018-2017 SR</v>
      </c>
      <c r="H57" s="156" t="str">
        <f>H6</f>
        <v>2018/2017 sk.</v>
      </c>
      <c r="I57" s="295" t="str">
        <f>I6</f>
        <v>2018/2017 SR</v>
      </c>
      <c r="J57" s="176"/>
    </row>
    <row r="58" spans="2:11" ht="13.5" thickBot="1">
      <c r="B58" s="164"/>
      <c r="C58" s="123">
        <v>1</v>
      </c>
      <c r="D58" s="102">
        <v>2</v>
      </c>
      <c r="E58" s="296">
        <v>3</v>
      </c>
      <c r="F58" s="28" t="s">
        <v>131</v>
      </c>
      <c r="G58" s="28" t="s">
        <v>132</v>
      </c>
      <c r="H58" s="103" t="s">
        <v>133</v>
      </c>
      <c r="I58" s="297" t="s">
        <v>134</v>
      </c>
      <c r="J58" s="176"/>
      <c r="K58" s="176"/>
    </row>
    <row r="59" spans="2:10" ht="20.25" customHeight="1">
      <c r="B59" s="163" t="s">
        <v>38</v>
      </c>
      <c r="C59" s="53">
        <v>1309.27203718</v>
      </c>
      <c r="D59" s="331">
        <v>1279.79563055346</v>
      </c>
      <c r="E59" s="332">
        <f>'příjmy+výdaje SR leden-aktuální'!E54</f>
        <v>1364.497641409</v>
      </c>
      <c r="F59" s="36">
        <f>E59-D59</f>
        <v>84.70201085554004</v>
      </c>
      <c r="G59" s="35">
        <f>E59-C59</f>
        <v>55.22560422899983</v>
      </c>
      <c r="H59" s="31">
        <f>E59/D59*100</f>
        <v>106.6184013160687</v>
      </c>
      <c r="I59" s="333">
        <f>E59/C59*100</f>
        <v>104.21803893008732</v>
      </c>
      <c r="J59" s="69"/>
    </row>
    <row r="60" spans="2:10" ht="18" customHeight="1">
      <c r="B60" s="14" t="s">
        <v>39</v>
      </c>
      <c r="C60" s="46">
        <v>1205.397768375</v>
      </c>
      <c r="D60" s="334">
        <v>1198.15319342703</v>
      </c>
      <c r="E60" s="304">
        <f>'příjmy+výdaje SR leden-aktuální'!E55</f>
        <v>1274.37410048</v>
      </c>
      <c r="F60" s="75">
        <f>E60-D60</f>
        <v>76.22090705297</v>
      </c>
      <c r="G60" s="105">
        <f>E60-C60</f>
        <v>68.97633210499998</v>
      </c>
      <c r="H60" s="32">
        <f>E60/D60*100</f>
        <v>106.36153268806623</v>
      </c>
      <c r="I60" s="335">
        <f>E60/C60*100</f>
        <v>105.72228802098971</v>
      </c>
      <c r="J60" s="336"/>
    </row>
    <row r="61" spans="2:10" ht="12.75">
      <c r="B61" s="11" t="s">
        <v>10</v>
      </c>
      <c r="C61" s="43"/>
      <c r="D61" s="337"/>
      <c r="E61" s="301"/>
      <c r="F61" s="37"/>
      <c r="G61" s="38"/>
      <c r="H61" s="110"/>
      <c r="I61" s="310"/>
      <c r="J61" s="338"/>
    </row>
    <row r="62" spans="2:10" ht="12.75">
      <c r="B62" s="15" t="s">
        <v>40</v>
      </c>
      <c r="C62" s="72">
        <v>118.77947541299999</v>
      </c>
      <c r="D62" s="337">
        <v>119.92091500751</v>
      </c>
      <c r="E62" s="339">
        <f>'příjmy+výdaje SR leden-aktuální'!E57</f>
        <v>133.71883176</v>
      </c>
      <c r="F62" s="50">
        <f aca="true" t="shared" si="8" ref="F62:F82">E62-D62</f>
        <v>13.797916752489996</v>
      </c>
      <c r="G62" s="50">
        <f aca="true" t="shared" si="9" ref="G62:G82">E62-C62</f>
        <v>14.939356347000015</v>
      </c>
      <c r="H62" s="110">
        <f aca="true" t="shared" si="10" ref="H62:H82">E62/D62*100</f>
        <v>111.50584679213455</v>
      </c>
      <c r="I62" s="310">
        <f aca="true" t="shared" si="11" ref="I62:I82">E62/C62*100</f>
        <v>112.57738872398232</v>
      </c>
      <c r="J62" s="340"/>
    </row>
    <row r="63" spans="2:21" ht="12.75">
      <c r="B63" s="15" t="s">
        <v>41</v>
      </c>
      <c r="C63" s="72">
        <v>119.278626745</v>
      </c>
      <c r="D63" s="337">
        <v>103.82641092746</v>
      </c>
      <c r="E63" s="339">
        <f>'příjmy+výdaje SR leden-aktuální'!E58</f>
        <v>119.211493793</v>
      </c>
      <c r="F63" s="50">
        <f t="shared" si="8"/>
        <v>15.38508286554</v>
      </c>
      <c r="G63" s="50">
        <f t="shared" si="9"/>
        <v>-0.06713295199999436</v>
      </c>
      <c r="H63" s="110">
        <f t="shared" si="10"/>
        <v>114.81808215087877</v>
      </c>
      <c r="I63" s="310">
        <f t="shared" si="11"/>
        <v>99.94371753445526</v>
      </c>
      <c r="J63" s="341"/>
      <c r="L63" s="341"/>
      <c r="M63" s="341"/>
      <c r="N63" s="341"/>
      <c r="O63" s="341"/>
      <c r="P63" s="341"/>
      <c r="Q63" s="341"/>
      <c r="R63" s="341"/>
      <c r="S63" s="341"/>
      <c r="T63" s="341"/>
      <c r="U63" s="8"/>
    </row>
    <row r="64" spans="2:21" ht="12.75">
      <c r="B64" s="15" t="s">
        <v>71</v>
      </c>
      <c r="C64" s="72">
        <v>46.3175</v>
      </c>
      <c r="D64" s="337">
        <v>40.151165292209996</v>
      </c>
      <c r="E64" s="339">
        <f>'příjmy+výdaje SR leden-aktuální'!E59</f>
        <v>45.2175</v>
      </c>
      <c r="F64" s="50">
        <f t="shared" si="8"/>
        <v>5.066334707790006</v>
      </c>
      <c r="G64" s="50">
        <f t="shared" si="9"/>
        <v>-1.1000000000000014</v>
      </c>
      <c r="H64" s="110">
        <f t="shared" si="10"/>
        <v>112.61815110699405</v>
      </c>
      <c r="I64" s="310">
        <f t="shared" si="11"/>
        <v>97.62508770982889</v>
      </c>
      <c r="J64" s="340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2">
        <v>1.292</v>
      </c>
      <c r="D65" s="337">
        <v>0.92204600399</v>
      </c>
      <c r="E65" s="339">
        <f>'příjmy+výdaje SR leden-aktuální'!E60</f>
        <v>0.453</v>
      </c>
      <c r="F65" s="50">
        <f t="shared" si="8"/>
        <v>-0.46904600399</v>
      </c>
      <c r="G65" s="50">
        <f t="shared" si="9"/>
        <v>-0.839</v>
      </c>
      <c r="H65" s="110">
        <f t="shared" si="10"/>
        <v>49.12986966373892</v>
      </c>
      <c r="I65" s="310">
        <f t="shared" si="11"/>
        <v>35.06191950464396</v>
      </c>
      <c r="J65" s="340"/>
    </row>
    <row r="66" spans="2:10" ht="12.75">
      <c r="B66" s="15" t="s">
        <v>43</v>
      </c>
      <c r="C66" s="72">
        <v>49.314683529</v>
      </c>
      <c r="D66" s="337">
        <v>48.29307484245</v>
      </c>
      <c r="E66" s="339">
        <f>'příjmy+výdaje SR leden-aktuální'!E61</f>
        <v>47.836073021</v>
      </c>
      <c r="F66" s="50">
        <f t="shared" si="8"/>
        <v>-0.45700182144999957</v>
      </c>
      <c r="G66" s="50">
        <f t="shared" si="9"/>
        <v>-1.4786105080000027</v>
      </c>
      <c r="H66" s="110">
        <f t="shared" si="10"/>
        <v>99.0536907766985</v>
      </c>
      <c r="I66" s="310">
        <f t="shared" si="11"/>
        <v>97.00168306437476</v>
      </c>
      <c r="J66" s="340"/>
    </row>
    <row r="67" spans="2:10" ht="12.75">
      <c r="B67" s="15" t="s">
        <v>44</v>
      </c>
      <c r="C67" s="72">
        <v>13.59261612</v>
      </c>
      <c r="D67" s="337">
        <v>14.92071689719</v>
      </c>
      <c r="E67" s="339">
        <f>'příjmy+výdaje SR leden-aktuální'!E62</f>
        <v>11.777699032000001</v>
      </c>
      <c r="F67" s="50">
        <f t="shared" si="8"/>
        <v>-3.1430178651899983</v>
      </c>
      <c r="G67" s="50">
        <f t="shared" si="9"/>
        <v>-1.8149170879999996</v>
      </c>
      <c r="H67" s="110">
        <f t="shared" si="10"/>
        <v>78.93520876478851</v>
      </c>
      <c r="I67" s="310">
        <f t="shared" si="11"/>
        <v>86.64777205522964</v>
      </c>
      <c r="J67" s="340"/>
    </row>
    <row r="68" spans="2:10" ht="12.75">
      <c r="B68" s="15" t="s">
        <v>45</v>
      </c>
      <c r="C68" s="72">
        <v>40.716106908</v>
      </c>
      <c r="D68" s="337">
        <v>42.92035801864</v>
      </c>
      <c r="E68" s="339">
        <f>'příjmy+výdaje SR leden-aktuální'!E63</f>
        <v>34.946206094000004</v>
      </c>
      <c r="F68" s="50">
        <f t="shared" si="8"/>
        <v>-7.9741519246399974</v>
      </c>
      <c r="G68" s="50">
        <f t="shared" si="9"/>
        <v>-5.769900813999996</v>
      </c>
      <c r="H68" s="110">
        <f t="shared" si="10"/>
        <v>81.42104984031849</v>
      </c>
      <c r="I68" s="310">
        <f t="shared" si="11"/>
        <v>85.82894767656111</v>
      </c>
      <c r="J68" s="340"/>
    </row>
    <row r="69" spans="2:10" ht="12.75">
      <c r="B69" s="15" t="s">
        <v>46</v>
      </c>
      <c r="C69" s="72">
        <v>32.25242752</v>
      </c>
      <c r="D69" s="337">
        <v>31.0192791438</v>
      </c>
      <c r="E69" s="339">
        <f>'příjmy+výdaje SR leden-aktuální'!E64</f>
        <v>29.071072459</v>
      </c>
      <c r="F69" s="50">
        <f t="shared" si="8"/>
        <v>-1.9482066847999988</v>
      </c>
      <c r="G69" s="50">
        <f t="shared" si="9"/>
        <v>-3.181355060999998</v>
      </c>
      <c r="H69" s="110">
        <f t="shared" si="10"/>
        <v>93.71936828135674</v>
      </c>
      <c r="I69" s="310">
        <f t="shared" si="11"/>
        <v>90.1360756208902</v>
      </c>
      <c r="J69" s="340"/>
    </row>
    <row r="70" spans="2:10" ht="12.75">
      <c r="B70" s="15" t="s">
        <v>99</v>
      </c>
      <c r="C70" s="72">
        <v>66.363124</v>
      </c>
      <c r="D70" s="337">
        <v>65.26305484</v>
      </c>
      <c r="E70" s="339">
        <f>'příjmy+výdaje SR leden-aktuální'!E65</f>
        <v>69.80075599999999</v>
      </c>
      <c r="F70" s="50">
        <f t="shared" si="8"/>
        <v>4.5377011599999975</v>
      </c>
      <c r="G70" s="50">
        <f t="shared" si="9"/>
        <v>3.4376319999999936</v>
      </c>
      <c r="H70" s="110">
        <f t="shared" si="10"/>
        <v>106.9529401759153</v>
      </c>
      <c r="I70" s="310">
        <f t="shared" si="11"/>
        <v>105.1800334173539</v>
      </c>
      <c r="J70" s="340"/>
    </row>
    <row r="71" spans="2:10" ht="12.75">
      <c r="B71" s="15" t="s">
        <v>47</v>
      </c>
      <c r="C71" s="72">
        <v>128.725998577</v>
      </c>
      <c r="D71" s="337">
        <v>139.23447069432999</v>
      </c>
      <c r="E71" s="339">
        <f>'příjmy+výdaje SR leden-aktuální'!E66</f>
        <v>152.342816389</v>
      </c>
      <c r="F71" s="50">
        <f t="shared" si="8"/>
        <v>13.108345694670021</v>
      </c>
      <c r="G71" s="50">
        <f t="shared" si="9"/>
        <v>23.616817811999994</v>
      </c>
      <c r="H71" s="110">
        <f t="shared" si="10"/>
        <v>109.4145836367257</v>
      </c>
      <c r="I71" s="310">
        <f t="shared" si="11"/>
        <v>118.34657961334294</v>
      </c>
      <c r="J71" s="340"/>
    </row>
    <row r="72" spans="2:10" ht="12.75">
      <c r="B72" s="15" t="s">
        <v>48</v>
      </c>
      <c r="C72" s="72">
        <v>62.522508744999996</v>
      </c>
      <c r="D72" s="337">
        <v>66.75860763953</v>
      </c>
      <c r="E72" s="339">
        <f>'příjmy+výdaje SR leden-aktuální'!E67</f>
        <v>67.914377353</v>
      </c>
      <c r="F72" s="50">
        <f t="shared" si="8"/>
        <v>1.1557697134700078</v>
      </c>
      <c r="G72" s="50">
        <f t="shared" si="9"/>
        <v>5.39186860800001</v>
      </c>
      <c r="H72" s="110">
        <f t="shared" si="10"/>
        <v>101.7312669546835</v>
      </c>
      <c r="I72" s="310">
        <f t="shared" si="11"/>
        <v>108.6238839679177</v>
      </c>
      <c r="J72" s="340"/>
    </row>
    <row r="73" spans="2:12" ht="12.75">
      <c r="B73" s="15" t="s">
        <v>49</v>
      </c>
      <c r="C73" s="72">
        <v>530.4680200539999</v>
      </c>
      <c r="D73" s="337">
        <v>530.00205386425</v>
      </c>
      <c r="E73" s="339">
        <f>'příjmy+výdaje SR leden-aktuální'!E68</f>
        <v>557.875768207</v>
      </c>
      <c r="F73" s="50">
        <f t="shared" si="8"/>
        <v>27.873714342749963</v>
      </c>
      <c r="G73" s="50">
        <f t="shared" si="9"/>
        <v>27.407748153000057</v>
      </c>
      <c r="H73" s="110">
        <f t="shared" si="10"/>
        <v>105.25917100500317</v>
      </c>
      <c r="I73" s="310">
        <f t="shared" si="11"/>
        <v>105.16671073785184</v>
      </c>
      <c r="J73" s="340"/>
      <c r="K73" s="342">
        <v>529.919</v>
      </c>
      <c r="L73" s="1">
        <f>E73/K73*100</f>
        <v>105.27566820721657</v>
      </c>
    </row>
    <row r="74" spans="2:12" ht="12.75">
      <c r="B74" s="15" t="s">
        <v>50</v>
      </c>
      <c r="C74" s="72">
        <v>411.351208</v>
      </c>
      <c r="D74" s="337">
        <v>414.37313538468004</v>
      </c>
      <c r="E74" s="339">
        <f>'příjmy+výdaje SR leden-aktuální'!E69</f>
        <v>429.284016</v>
      </c>
      <c r="F74" s="50">
        <f t="shared" si="8"/>
        <v>14.910880615319968</v>
      </c>
      <c r="G74" s="50">
        <f t="shared" si="9"/>
        <v>17.932808000000023</v>
      </c>
      <c r="H74" s="110">
        <f t="shared" si="10"/>
        <v>103.5984187540241</v>
      </c>
      <c r="I74" s="310">
        <f t="shared" si="11"/>
        <v>104.35948835234731</v>
      </c>
      <c r="J74" s="340"/>
      <c r="K74" s="342">
        <v>414.394</v>
      </c>
      <c r="L74" s="1">
        <f>E74/K74*100</f>
        <v>103.59320260428481</v>
      </c>
    </row>
    <row r="75" spans="2:10" ht="12.75">
      <c r="B75" s="16" t="s">
        <v>51</v>
      </c>
      <c r="C75" s="72">
        <v>8.445440000000001</v>
      </c>
      <c r="D75" s="337">
        <v>7.8228624804</v>
      </c>
      <c r="E75" s="339">
        <f>'příjmy+výdaje SR leden-aktuální'!E70</f>
        <v>6.965091</v>
      </c>
      <c r="F75" s="50">
        <f t="shared" si="8"/>
        <v>-0.8577714804000003</v>
      </c>
      <c r="G75" s="50">
        <f t="shared" si="9"/>
        <v>-1.4803490000000012</v>
      </c>
      <c r="H75" s="110">
        <f t="shared" si="10"/>
        <v>89.03506890797165</v>
      </c>
      <c r="I75" s="310">
        <f t="shared" si="11"/>
        <v>82.47161781979386</v>
      </c>
      <c r="J75" s="340"/>
    </row>
    <row r="76" spans="2:10" ht="12.75">
      <c r="B76" s="16" t="s">
        <v>52</v>
      </c>
      <c r="C76" s="72">
        <v>70.662171619</v>
      </c>
      <c r="D76" s="337">
        <v>70.51940604026</v>
      </c>
      <c r="E76" s="339">
        <f>'příjmy+výdaje SR leden-aktuální'!E71</f>
        <v>77.716771207</v>
      </c>
      <c r="F76" s="50">
        <f t="shared" si="8"/>
        <v>7.197365166739999</v>
      </c>
      <c r="G76" s="50">
        <f t="shared" si="9"/>
        <v>7.054599587999988</v>
      </c>
      <c r="H76" s="110">
        <f t="shared" si="10"/>
        <v>110.2062192109658</v>
      </c>
      <c r="I76" s="310">
        <f t="shared" si="11"/>
        <v>109.9835589911351</v>
      </c>
      <c r="J76" s="340"/>
    </row>
    <row r="77" spans="2:10" ht="12.75">
      <c r="B77" s="16" t="s">
        <v>53</v>
      </c>
      <c r="C77" s="72">
        <v>40.009200435</v>
      </c>
      <c r="D77" s="337">
        <v>37.28664995891</v>
      </c>
      <c r="E77" s="339">
        <f>'příjmy+výdaje SR leden-aktuální'!E72</f>
        <v>43.90989</v>
      </c>
      <c r="F77" s="50">
        <f t="shared" si="8"/>
        <v>6.62324004109</v>
      </c>
      <c r="G77" s="50">
        <f t="shared" si="9"/>
        <v>3.9006895650000004</v>
      </c>
      <c r="H77" s="110">
        <f t="shared" si="10"/>
        <v>117.76303327970959</v>
      </c>
      <c r="I77" s="310">
        <f t="shared" si="11"/>
        <v>109.74948142574648</v>
      </c>
      <c r="J77" s="340"/>
    </row>
    <row r="78" spans="2:10" ht="12.75">
      <c r="B78" s="15" t="s">
        <v>54</v>
      </c>
      <c r="C78" s="72">
        <v>4.6</v>
      </c>
      <c r="D78" s="337">
        <v>3.947173366</v>
      </c>
      <c r="E78" s="339">
        <f>'příjmy+výdaje SR leden-aktuální'!E73</f>
        <v>4.15</v>
      </c>
      <c r="F78" s="50">
        <f t="shared" si="8"/>
        <v>0.20282663400000045</v>
      </c>
      <c r="G78" s="50">
        <f t="shared" si="9"/>
        <v>-0.4499999999999993</v>
      </c>
      <c r="H78" s="110">
        <f t="shared" si="10"/>
        <v>105.13852864298032</v>
      </c>
      <c r="I78" s="310">
        <f t="shared" si="11"/>
        <v>90.21739130434784</v>
      </c>
      <c r="J78" s="340"/>
    </row>
    <row r="79" spans="2:10" ht="12.75">
      <c r="B79" s="15" t="s">
        <v>55</v>
      </c>
      <c r="C79" s="72">
        <v>7.3</v>
      </c>
      <c r="D79" s="337">
        <v>6.87751854834</v>
      </c>
      <c r="E79" s="339">
        <f>'příjmy+výdaje SR leden-aktuální'!E74</f>
        <v>6.95</v>
      </c>
      <c r="F79" s="50">
        <f t="shared" si="8"/>
        <v>0.07248145165999986</v>
      </c>
      <c r="G79" s="50">
        <f t="shared" si="9"/>
        <v>-0.34999999999999964</v>
      </c>
      <c r="H79" s="110">
        <f t="shared" si="10"/>
        <v>101.05388958460162</v>
      </c>
      <c r="I79" s="310">
        <f t="shared" si="11"/>
        <v>95.2054794520548</v>
      </c>
      <c r="J79" s="340"/>
    </row>
    <row r="80" spans="2:10" ht="12.75">
      <c r="B80" s="15" t="s">
        <v>56</v>
      </c>
      <c r="C80" s="72">
        <v>37.5</v>
      </c>
      <c r="D80" s="337">
        <v>35.35283744772</v>
      </c>
      <c r="E80" s="339">
        <f>'příjmy+výdaje SR leden-aktuální'!E75</f>
        <v>39.55</v>
      </c>
      <c r="F80" s="50">
        <f t="shared" si="8"/>
        <v>4.197162552279998</v>
      </c>
      <c r="G80" s="50">
        <f t="shared" si="9"/>
        <v>2.049999999999997</v>
      </c>
      <c r="H80" s="110">
        <f t="shared" si="10"/>
        <v>111.87220844292001</v>
      </c>
      <c r="I80" s="310">
        <f t="shared" si="11"/>
        <v>105.46666666666667</v>
      </c>
      <c r="J80" s="340"/>
    </row>
    <row r="81" spans="2:10" ht="12.75">
      <c r="B81" s="15" t="s">
        <v>98</v>
      </c>
      <c r="C81" s="72">
        <v>26.236608283999985</v>
      </c>
      <c r="D81" s="337">
        <v>20.836001333609943</v>
      </c>
      <c r="E81" s="339">
        <f>'příjmy+výdaje SR leden-aktuální'!E76</f>
        <v>28.300078830999922</v>
      </c>
      <c r="F81" s="50">
        <f t="shared" si="8"/>
        <v>7.4640774973899795</v>
      </c>
      <c r="G81" s="50">
        <f t="shared" si="9"/>
        <v>2.0634705469999375</v>
      </c>
      <c r="H81" s="110">
        <f t="shared" si="10"/>
        <v>135.82298435232818</v>
      </c>
      <c r="I81" s="310">
        <f t="shared" si="11"/>
        <v>107.86485251700127</v>
      </c>
      <c r="J81" s="340"/>
    </row>
    <row r="82" spans="2:13" ht="18" customHeight="1">
      <c r="B82" s="14" t="s">
        <v>57</v>
      </c>
      <c r="C82" s="46">
        <v>103.874268805</v>
      </c>
      <c r="D82" s="334">
        <v>81.64243712643</v>
      </c>
      <c r="E82" s="304">
        <f>'příjmy+výdaje SR leden-aktuální'!E77</f>
        <v>90.123540929</v>
      </c>
      <c r="F82" s="105">
        <f t="shared" si="8"/>
        <v>8.481103802570004</v>
      </c>
      <c r="G82" s="105">
        <f t="shared" si="9"/>
        <v>-13.750727876</v>
      </c>
      <c r="H82" s="112">
        <f t="shared" si="10"/>
        <v>110.38810709366298</v>
      </c>
      <c r="I82" s="305">
        <f t="shared" si="11"/>
        <v>86.76214231474994</v>
      </c>
      <c r="J82" s="336"/>
      <c r="K82" s="343">
        <v>81.74574</v>
      </c>
      <c r="L82" s="1">
        <f>E82/K82*100</f>
        <v>110.24860858682055</v>
      </c>
      <c r="M82" s="68">
        <f>E82-K82</f>
        <v>8.377800929000003</v>
      </c>
    </row>
    <row r="83" spans="2:10" ht="13.5" customHeight="1">
      <c r="B83" s="160" t="s">
        <v>58</v>
      </c>
      <c r="C83" s="73"/>
      <c r="D83" s="344"/>
      <c r="E83" s="345"/>
      <c r="F83" s="114"/>
      <c r="G83" s="76"/>
      <c r="H83" s="115"/>
      <c r="I83" s="302"/>
      <c r="J83" s="346"/>
    </row>
    <row r="84" spans="2:10" ht="13.5" customHeight="1">
      <c r="B84" s="160" t="s">
        <v>59</v>
      </c>
      <c r="C84" s="43">
        <v>15.773188679999999</v>
      </c>
      <c r="D84" s="337">
        <v>13.863645979180001</v>
      </c>
      <c r="E84" s="301">
        <f>'příjmy+výdaje SR leden-aktuální'!E79</f>
        <v>17.186356985</v>
      </c>
      <c r="F84" s="50">
        <f aca="true" t="shared" si="12" ref="F84:F91">E84-D84</f>
        <v>3.3227110058199987</v>
      </c>
      <c r="G84" s="50">
        <f aca="true" t="shared" si="13" ref="G84:G91">E84-C84</f>
        <v>1.413168305000001</v>
      </c>
      <c r="H84" s="117">
        <f aca="true" t="shared" si="14" ref="H84:H90">E84/D84*100</f>
        <v>123.96707915659375</v>
      </c>
      <c r="I84" s="322">
        <f aca="true" t="shared" si="15" ref="I84:I91">E84/C84*100</f>
        <v>108.9593064133688</v>
      </c>
      <c r="J84" s="340"/>
    </row>
    <row r="85" spans="2:10" ht="13.5" customHeight="1">
      <c r="B85" s="160" t="s">
        <v>60</v>
      </c>
      <c r="C85" s="43">
        <v>5.195905761</v>
      </c>
      <c r="D85" s="337">
        <v>7.17188996556</v>
      </c>
      <c r="E85" s="301">
        <f>'příjmy+výdaje SR leden-aktuální'!E80</f>
        <v>4.601283237</v>
      </c>
      <c r="F85" s="50">
        <f t="shared" si="12"/>
        <v>-2.5706067285600005</v>
      </c>
      <c r="G85" s="50">
        <f t="shared" si="13"/>
        <v>-0.594622524</v>
      </c>
      <c r="H85" s="117">
        <f t="shared" si="14"/>
        <v>64.15719230350349</v>
      </c>
      <c r="I85" s="322">
        <f t="shared" si="15"/>
        <v>88.55594093982259</v>
      </c>
      <c r="J85" s="340"/>
    </row>
    <row r="86" spans="2:10" ht="13.5" customHeight="1">
      <c r="B86" s="15" t="s">
        <v>61</v>
      </c>
      <c r="C86" s="43">
        <v>38.67599665</v>
      </c>
      <c r="D86" s="337">
        <v>35.53395115165</v>
      </c>
      <c r="E86" s="301">
        <f>'příjmy+výdaje SR leden-aktuální'!E81</f>
        <v>40.604704276</v>
      </c>
      <c r="F86" s="50">
        <f t="shared" si="12"/>
        <v>5.070753124349999</v>
      </c>
      <c r="G86" s="50">
        <f t="shared" si="13"/>
        <v>1.9287076259999978</v>
      </c>
      <c r="H86" s="117">
        <f t="shared" si="14"/>
        <v>114.27016405439771</v>
      </c>
      <c r="I86" s="322">
        <f t="shared" si="15"/>
        <v>104.98683367736821</v>
      </c>
      <c r="J86" s="340"/>
    </row>
    <row r="87" spans="2:10" ht="13.5" customHeight="1">
      <c r="B87" s="15" t="s">
        <v>62</v>
      </c>
      <c r="C87" s="43">
        <v>33.526438612</v>
      </c>
      <c r="D87" s="337">
        <v>31.79390402989</v>
      </c>
      <c r="E87" s="301">
        <f>'příjmy+výdaje SR leden-aktuální'!E82</f>
        <v>35.923831666</v>
      </c>
      <c r="F87" s="50">
        <f t="shared" si="12"/>
        <v>4.129927636109997</v>
      </c>
      <c r="G87" s="50">
        <f t="shared" si="13"/>
        <v>2.3973930539999984</v>
      </c>
      <c r="H87" s="117">
        <f t="shared" si="14"/>
        <v>112.9896839099325</v>
      </c>
      <c r="I87" s="322">
        <f t="shared" si="15"/>
        <v>107.15075371334524</v>
      </c>
      <c r="J87" s="340"/>
    </row>
    <row r="88" spans="2:10" ht="13.5" customHeight="1">
      <c r="B88" s="15" t="s">
        <v>63</v>
      </c>
      <c r="C88" s="43">
        <v>5.923533129</v>
      </c>
      <c r="D88" s="337">
        <v>12.15230624482</v>
      </c>
      <c r="E88" s="301">
        <f>'příjmy+výdaje SR leden-aktuální'!E83</f>
        <v>4.963524152</v>
      </c>
      <c r="F88" s="49">
        <f t="shared" si="12"/>
        <v>-7.18878209282</v>
      </c>
      <c r="G88" s="49">
        <f t="shared" si="13"/>
        <v>-0.9600089770000002</v>
      </c>
      <c r="H88" s="33">
        <f t="shared" si="14"/>
        <v>40.844297798335475</v>
      </c>
      <c r="I88" s="322">
        <f t="shared" si="15"/>
        <v>83.79330450099015</v>
      </c>
      <c r="J88" s="340"/>
    </row>
    <row r="89" spans="2:10" ht="13.5" customHeight="1">
      <c r="B89" s="15" t="s">
        <v>64</v>
      </c>
      <c r="C89" s="43">
        <v>10.556564535</v>
      </c>
      <c r="D89" s="337">
        <v>9.68437320567</v>
      </c>
      <c r="E89" s="301">
        <f>'příjmy+výdaje SR leden-aktuální'!E84</f>
        <v>10.227609139</v>
      </c>
      <c r="F89" s="49">
        <f t="shared" si="12"/>
        <v>0.543235933330001</v>
      </c>
      <c r="G89" s="49">
        <f t="shared" si="13"/>
        <v>-0.32895539599999957</v>
      </c>
      <c r="H89" s="33">
        <f t="shared" si="14"/>
        <v>105.60940725634104</v>
      </c>
      <c r="I89" s="322">
        <f t="shared" si="15"/>
        <v>96.88387832131033</v>
      </c>
      <c r="J89" s="340"/>
    </row>
    <row r="90" spans="2:10" ht="13.5" customHeight="1" thickBot="1">
      <c r="B90" s="160" t="s">
        <v>97</v>
      </c>
      <c r="C90" s="43">
        <v>27.74908004999999</v>
      </c>
      <c r="D90" s="337">
        <v>3.2362705795499913</v>
      </c>
      <c r="E90" s="301">
        <f>'příjmy+výdaje SR leden-aktuální'!E85</f>
        <v>12.540063139999996</v>
      </c>
      <c r="F90" s="49">
        <f t="shared" si="12"/>
        <v>9.303792560450004</v>
      </c>
      <c r="G90" s="49">
        <f t="shared" si="13"/>
        <v>-15.209016909999994</v>
      </c>
      <c r="H90" s="33">
        <f t="shared" si="14"/>
        <v>387.485002621249</v>
      </c>
      <c r="I90" s="322">
        <f t="shared" si="15"/>
        <v>45.190914860617156</v>
      </c>
      <c r="J90" s="340"/>
    </row>
    <row r="91" spans="2:10" ht="15.75" customHeight="1" thickBot="1">
      <c r="B91" s="158" t="s">
        <v>65</v>
      </c>
      <c r="C91" s="347">
        <v>-60</v>
      </c>
      <c r="D91" s="348">
        <v>-6.151124765789973</v>
      </c>
      <c r="E91" s="349">
        <f>'příjmy+výdaje SR leden-aktuální'!E86</f>
        <v>-50</v>
      </c>
      <c r="F91" s="126">
        <f t="shared" si="12"/>
        <v>-43.84887523421003</v>
      </c>
      <c r="G91" s="77">
        <f t="shared" si="13"/>
        <v>10</v>
      </c>
      <c r="H91" s="350">
        <f>E91/D91*100</f>
        <v>812.8594672323904</v>
      </c>
      <c r="I91" s="351">
        <f t="shared" si="15"/>
        <v>83.33333333333334</v>
      </c>
      <c r="J91" s="352"/>
    </row>
    <row r="92" spans="2:11" ht="12.75" customHeight="1">
      <c r="B92" s="120" t="s">
        <v>122</v>
      </c>
      <c r="C92" s="121"/>
      <c r="D92" s="122"/>
      <c r="E92" s="69"/>
      <c r="F92" s="69"/>
      <c r="G92" s="69"/>
      <c r="H92" s="70"/>
      <c r="I92" s="70"/>
      <c r="K92" s="8"/>
    </row>
    <row r="93" spans="2:11" ht="12.75" customHeight="1">
      <c r="B93" s="120" t="s">
        <v>96</v>
      </c>
      <c r="C93" s="121"/>
      <c r="D93" s="122"/>
      <c r="E93" s="69"/>
      <c r="F93" s="69"/>
      <c r="G93" s="69"/>
      <c r="H93" s="70"/>
      <c r="I93" s="70"/>
      <c r="K93" s="8"/>
    </row>
    <row r="94" spans="3:11" ht="12.75" customHeight="1">
      <c r="C94" s="121"/>
      <c r="D94" s="122"/>
      <c r="E94" s="69"/>
      <c r="F94" s="69"/>
      <c r="G94" s="69"/>
      <c r="H94" s="70"/>
      <c r="I94" s="70"/>
      <c r="K94" s="8"/>
    </row>
    <row r="95" spans="2:11" ht="12.75" customHeight="1">
      <c r="B95" s="71"/>
      <c r="C95" s="353"/>
      <c r="D95" s="122"/>
      <c r="E95" s="69"/>
      <c r="F95" s="69"/>
      <c r="G95" s="69"/>
      <c r="H95" s="70"/>
      <c r="I95" s="70"/>
      <c r="K95" s="8"/>
    </row>
    <row r="96" spans="2:7" ht="12.75" customHeight="1">
      <c r="B96" s="19"/>
      <c r="C96" s="353"/>
      <c r="D96" s="19"/>
      <c r="E96" s="22"/>
      <c r="F96" s="23"/>
      <c r="G96" s="23"/>
    </row>
    <row r="97" spans="2:9" ht="12.75" customHeight="1">
      <c r="B97" s="19"/>
      <c r="C97" s="354"/>
      <c r="D97" s="19"/>
      <c r="E97" s="22"/>
      <c r="F97" s="23"/>
      <c r="G97" s="23"/>
      <c r="H97" s="8"/>
      <c r="I97" s="8"/>
    </row>
    <row r="98" spans="2:9" ht="12.75">
      <c r="B98" s="19"/>
      <c r="C98" s="355"/>
      <c r="D98" s="8"/>
      <c r="E98" s="23"/>
      <c r="F98" s="23"/>
      <c r="G98" s="8"/>
      <c r="H98" s="8"/>
      <c r="I98" s="8"/>
    </row>
    <row r="99" ht="12.75">
      <c r="C99" s="355"/>
    </row>
    <row r="100" spans="2:7" ht="12.75">
      <c r="B100" s="8"/>
      <c r="C100" s="8"/>
      <c r="D100" s="8"/>
      <c r="G100" s="24"/>
    </row>
    <row r="104" ht="12.75">
      <c r="G104" s="68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10 říjen 2018.xls</vt:lpwstr>
  </property>
</Properties>
</file>