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090" activeTab="0"/>
  </bookViews>
  <sheets>
    <sheet name="TVORBA RF 2006  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<sst xmlns="http://schemas.openxmlformats.org/spreadsheetml/2006/main" count="79" uniqueCount="55">
  <si>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celkem</t>
  </si>
  <si>
    <t>kapitola 312 - MF</t>
  </si>
  <si>
    <t>výdaje</t>
  </si>
  <si>
    <t>převody</t>
  </si>
  <si>
    <t>kapitálové</t>
  </si>
  <si>
    <t>běžné</t>
  </si>
  <si>
    <t>tis. Kč</t>
  </si>
  <si>
    <t>Ministerstvo financí</t>
  </si>
  <si>
    <t>územní finanční orgány</t>
  </si>
  <si>
    <t>Generální ředitelství cel</t>
  </si>
  <si>
    <t>ve věcech majetkových</t>
  </si>
  <si>
    <t>mzdové</t>
  </si>
  <si>
    <t xml:space="preserve">0000 - </t>
  </si>
  <si>
    <t>organizací</t>
  </si>
  <si>
    <t>a pojistné</t>
  </si>
  <si>
    <t xml:space="preserve">5020- </t>
  </si>
  <si>
    <t>4028 -</t>
  </si>
  <si>
    <t>programy reprodukce majetku</t>
  </si>
  <si>
    <t>věcné</t>
  </si>
  <si>
    <t>výdaje mimo programy</t>
  </si>
  <si>
    <t>do</t>
  </si>
  <si>
    <t>rezervního</t>
  </si>
  <si>
    <t>fondu</t>
  </si>
  <si>
    <t xml:space="preserve"> - ostatní běžné výdaje</t>
  </si>
  <si>
    <t xml:space="preserve">Kapitálové </t>
  </si>
  <si>
    <t xml:space="preserve">Běžné </t>
  </si>
  <si>
    <t xml:space="preserve"> 7=5+6</t>
  </si>
  <si>
    <t>4=2+3</t>
  </si>
  <si>
    <t>10=8+9</t>
  </si>
  <si>
    <t>KAPITOLA 312 - MF</t>
  </si>
  <si>
    <t>Schválený</t>
  </si>
  <si>
    <t>rozpočet</t>
  </si>
  <si>
    <t>Upravený</t>
  </si>
  <si>
    <t>Převod do</t>
  </si>
  <si>
    <t>% převodu</t>
  </si>
  <si>
    <t>do RF</t>
  </si>
  <si>
    <t>ze SR</t>
  </si>
  <si>
    <t>z UR</t>
  </si>
  <si>
    <t>(SR)</t>
  </si>
  <si>
    <t>(UR)</t>
  </si>
  <si>
    <t>(RF)</t>
  </si>
  <si>
    <t>13=10</t>
  </si>
  <si>
    <t>14=13/11</t>
  </si>
  <si>
    <t>15=13/12</t>
  </si>
  <si>
    <t>výdajů</t>
  </si>
  <si>
    <t xml:space="preserve">916 - </t>
  </si>
  <si>
    <t xml:space="preserve">908 - </t>
  </si>
  <si>
    <t>sociální</t>
  </si>
  <si>
    <t>dávky</t>
  </si>
  <si>
    <t>027, 3025</t>
  </si>
  <si>
    <t>Vysvětlivka: 916, 908, 5020, 4028, 027, 3025 a 0000 jsou předčíslí příslušných výdajových účtů</t>
  </si>
  <si>
    <t>5a</t>
  </si>
  <si>
    <t>z toho: státní správa</t>
  </si>
  <si>
    <t>Převod do rezervních fondů k 31. 12. 2006 (dle účtů)</t>
  </si>
  <si>
    <t xml:space="preserve">Úřad pro zastupování státu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</si>
</sst>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4">
    <font>
      <sz val="10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dotted"/>
      <bottom style="dotted"/>
    </border>
    <border>
      <left style="medium"/>
      <right style="double"/>
      <top style="dotted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tted"/>
      <bottom style="dotted"/>
    </border>
    <border>
      <left style="double"/>
      <right style="double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5" xfId="0" applyNumberFormat="1" applyBorder="1" applyAlignment="1">
      <alignment/>
    </xf>
    <xf numFmtId="0" fontId="2" fillId="0" borderId="8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2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3" fontId="2" fillId="0" borderId="48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center"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3" fontId="0" fillId="2" borderId="56" xfId="0" applyNumberFormat="1" applyFill="1" applyBorder="1" applyAlignment="1">
      <alignment/>
    </xf>
    <xf numFmtId="3" fontId="0" fillId="2" borderId="57" xfId="0" applyNumberFormat="1" applyFill="1" applyBorder="1" applyAlignment="1">
      <alignment/>
    </xf>
    <xf numFmtId="3" fontId="2" fillId="2" borderId="57" xfId="0" applyNumberFormat="1" applyFont="1" applyFill="1" applyBorder="1" applyAlignment="1">
      <alignment/>
    </xf>
    <xf numFmtId="4" fontId="0" fillId="2" borderId="57" xfId="0" applyNumberFormat="1" applyFill="1" applyBorder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58" xfId="0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I32" sqref="I32"/>
    </sheetView>
  </sheetViews>
  <sheetFormatPr defaultColWidth="9.125" defaultRowHeight="12.75"/>
  <cols>
    <col min="1" max="1" width="22.00390625" style="0" customWidth="1"/>
    <col min="2" max="3" width="10.125" style="0" bestFit="1" customWidth="1"/>
    <col min="9" max="9" width="10.25390625" style="0" customWidth="1"/>
    <col min="10" max="10" width="10.75390625" style="0" customWidth="1"/>
    <col min="11" max="11" width="10.25390625" style="0" customWidth="1"/>
  </cols>
  <sheetData>
    <row r="1" spans="1:11" ht="12.75">
      <c r="A1" s="4" t="s">
        <v>1</v>
      </c>
      <c r="K1" s="91"/>
    </row>
    <row r="2" ht="18">
      <c r="A2" s="1" t="s">
        <v>53</v>
      </c>
    </row>
    <row r="3" ht="13.5" thickBot="1">
      <c r="K3" t="s">
        <v>6</v>
      </c>
    </row>
    <row r="4" spans="1:11" ht="12.75">
      <c r="A4" s="12"/>
      <c r="B4" s="111" t="s">
        <v>17</v>
      </c>
      <c r="C4" s="112"/>
      <c r="D4" s="113"/>
      <c r="E4" s="114" t="s">
        <v>19</v>
      </c>
      <c r="F4" s="115"/>
      <c r="G4" s="115"/>
      <c r="H4" s="116"/>
      <c r="I4" s="31"/>
      <c r="J4" s="67"/>
      <c r="K4" s="31" t="s">
        <v>3</v>
      </c>
    </row>
    <row r="5" spans="1:11" ht="12.75">
      <c r="A5" s="58" t="s">
        <v>29</v>
      </c>
      <c r="B5" s="30"/>
      <c r="C5" s="26"/>
      <c r="D5" s="27"/>
      <c r="E5" s="117" t="s">
        <v>23</v>
      </c>
      <c r="F5" s="118"/>
      <c r="G5" s="118"/>
      <c r="H5" s="119"/>
      <c r="I5" s="32" t="s">
        <v>24</v>
      </c>
      <c r="J5" s="68" t="s">
        <v>25</v>
      </c>
      <c r="K5" s="32" t="s">
        <v>13</v>
      </c>
    </row>
    <row r="6" spans="1:13" ht="12.75">
      <c r="A6" s="13"/>
      <c r="B6" s="40" t="s">
        <v>4</v>
      </c>
      <c r="C6" s="2" t="s">
        <v>5</v>
      </c>
      <c r="D6" s="41"/>
      <c r="E6" s="42" t="s">
        <v>11</v>
      </c>
      <c r="F6" s="92" t="s">
        <v>47</v>
      </c>
      <c r="G6" s="11" t="s">
        <v>18</v>
      </c>
      <c r="H6" s="49"/>
      <c r="I6" s="39" t="s">
        <v>2</v>
      </c>
      <c r="J6" s="69" t="s">
        <v>2</v>
      </c>
      <c r="K6" s="32" t="s">
        <v>20</v>
      </c>
      <c r="L6" s="89"/>
      <c r="M6" s="89"/>
    </row>
    <row r="7" spans="1:13" ht="12.75">
      <c r="A7" s="13"/>
      <c r="B7" s="42" t="s">
        <v>2</v>
      </c>
      <c r="C7" s="11" t="s">
        <v>2</v>
      </c>
      <c r="D7" s="16" t="s">
        <v>0</v>
      </c>
      <c r="E7" s="42" t="s">
        <v>2</v>
      </c>
      <c r="F7" s="92" t="s">
        <v>48</v>
      </c>
      <c r="G7" s="11" t="s">
        <v>2</v>
      </c>
      <c r="H7" s="49" t="s">
        <v>0</v>
      </c>
      <c r="I7" s="39" t="s">
        <v>0</v>
      </c>
      <c r="J7" s="69" t="s">
        <v>0</v>
      </c>
      <c r="K7" s="32" t="s">
        <v>21</v>
      </c>
      <c r="L7" s="89"/>
      <c r="M7" s="89"/>
    </row>
    <row r="8" spans="1:11" ht="12.75">
      <c r="A8" s="13"/>
      <c r="B8" s="42" t="s">
        <v>45</v>
      </c>
      <c r="C8" s="11" t="s">
        <v>15</v>
      </c>
      <c r="D8" s="17"/>
      <c r="E8" s="42" t="s">
        <v>14</v>
      </c>
      <c r="F8" s="92" t="s">
        <v>49</v>
      </c>
      <c r="G8" s="11" t="s">
        <v>12</v>
      </c>
      <c r="H8" s="50"/>
      <c r="I8" s="32"/>
      <c r="J8" s="68"/>
      <c r="K8" s="32" t="s">
        <v>22</v>
      </c>
    </row>
    <row r="9" spans="1:12" ht="13.5" thickBot="1">
      <c r="A9" s="14"/>
      <c r="B9" s="43" t="s">
        <v>46</v>
      </c>
      <c r="C9" s="3"/>
      <c r="D9" s="18"/>
      <c r="E9" s="51" t="s">
        <v>16</v>
      </c>
      <c r="F9" s="93"/>
      <c r="G9" s="3"/>
      <c r="H9" s="52"/>
      <c r="I9" s="33"/>
      <c r="J9" s="70"/>
      <c r="K9" s="65" t="s">
        <v>0</v>
      </c>
      <c r="L9" s="107"/>
    </row>
    <row r="10" spans="1:12" ht="13.5" thickBot="1">
      <c r="A10" s="15">
        <v>1</v>
      </c>
      <c r="B10" s="44">
        <v>2</v>
      </c>
      <c r="C10" s="9">
        <v>3</v>
      </c>
      <c r="D10" s="19" t="s">
        <v>27</v>
      </c>
      <c r="E10" s="44">
        <v>5</v>
      </c>
      <c r="F10" s="94" t="s">
        <v>51</v>
      </c>
      <c r="G10" s="9">
        <v>6</v>
      </c>
      <c r="H10" s="53" t="s">
        <v>26</v>
      </c>
      <c r="I10" s="34">
        <v>8</v>
      </c>
      <c r="J10" s="71">
        <v>9</v>
      </c>
      <c r="K10" s="34" t="s">
        <v>28</v>
      </c>
      <c r="L10" s="107"/>
    </row>
    <row r="11" spans="1:13" ht="12.75">
      <c r="A11" s="13" t="s">
        <v>7</v>
      </c>
      <c r="B11" s="45">
        <f>98000+12000</f>
        <v>110000</v>
      </c>
      <c r="C11" s="6">
        <v>96000</v>
      </c>
      <c r="D11" s="20">
        <f>B11+C11</f>
        <v>206000</v>
      </c>
      <c r="E11" s="45">
        <f>11696-20</f>
        <v>11676</v>
      </c>
      <c r="F11" s="6"/>
      <c r="G11" s="6">
        <v>73329</v>
      </c>
      <c r="H11" s="54">
        <f>E11+F11+G11</f>
        <v>85005</v>
      </c>
      <c r="I11" s="35">
        <f>B11</f>
        <v>110000</v>
      </c>
      <c r="J11" s="72">
        <f>C11+E11+G11</f>
        <v>181005</v>
      </c>
      <c r="K11" s="35">
        <f>D11+H11</f>
        <v>291005</v>
      </c>
      <c r="L11" s="108"/>
      <c r="M11" s="90"/>
    </row>
    <row r="12" spans="1:13" ht="12.75">
      <c r="A12" s="24" t="s">
        <v>8</v>
      </c>
      <c r="B12" s="46">
        <v>142126</v>
      </c>
      <c r="C12" s="7">
        <f>28233-1</f>
        <v>28232</v>
      </c>
      <c r="D12" s="21">
        <f>B12+C12</f>
        <v>170358</v>
      </c>
      <c r="E12" s="46">
        <v>1231</v>
      </c>
      <c r="F12" s="7"/>
      <c r="G12" s="7">
        <v>5720</v>
      </c>
      <c r="H12" s="55">
        <f>E12+F12+G12</f>
        <v>6951</v>
      </c>
      <c r="I12" s="36">
        <f>B12</f>
        <v>142126</v>
      </c>
      <c r="J12" s="73">
        <f>C12+E12+G12</f>
        <v>35183</v>
      </c>
      <c r="K12" s="36">
        <f>D12+H12</f>
        <v>177309</v>
      </c>
      <c r="L12" s="108"/>
      <c r="M12" s="90"/>
    </row>
    <row r="13" spans="1:13" ht="12.75">
      <c r="A13" s="24" t="s">
        <v>9</v>
      </c>
      <c r="B13" s="46">
        <v>165286</v>
      </c>
      <c r="C13" s="7">
        <v>10639</v>
      </c>
      <c r="D13" s="21">
        <f>B13+C13</f>
        <v>175925</v>
      </c>
      <c r="E13" s="46"/>
      <c r="F13" s="95"/>
      <c r="G13" s="95">
        <v>6844</v>
      </c>
      <c r="H13" s="55">
        <f>E13+F13+G13</f>
        <v>6844</v>
      </c>
      <c r="I13" s="36">
        <f>B13</f>
        <v>165286</v>
      </c>
      <c r="J13" s="73">
        <f>C13+E13+F13+G13</f>
        <v>17483</v>
      </c>
      <c r="K13" s="36">
        <f>D13+H13</f>
        <v>182769</v>
      </c>
      <c r="L13" s="108"/>
      <c r="M13" s="90"/>
    </row>
    <row r="14" spans="1:13" ht="12.75">
      <c r="A14" s="13" t="s">
        <v>54</v>
      </c>
      <c r="B14" s="47"/>
      <c r="C14" s="10"/>
      <c r="D14" s="22"/>
      <c r="E14" s="47"/>
      <c r="F14" s="96"/>
      <c r="G14" s="96"/>
      <c r="H14" s="56"/>
      <c r="I14" s="37"/>
      <c r="J14" s="74"/>
      <c r="K14" s="37"/>
      <c r="L14" s="108"/>
      <c r="M14" s="90"/>
    </row>
    <row r="15" spans="1:13" ht="13.5" thickBot="1">
      <c r="A15" s="13" t="s">
        <v>10</v>
      </c>
      <c r="B15" s="45">
        <v>129073</v>
      </c>
      <c r="C15" s="6">
        <v>98810</v>
      </c>
      <c r="D15" s="20">
        <f>B15+C15</f>
        <v>227883</v>
      </c>
      <c r="E15" s="45">
        <v>67365</v>
      </c>
      <c r="F15" s="6"/>
      <c r="G15" s="6">
        <v>47124</v>
      </c>
      <c r="H15" s="54">
        <f>E15+F15+G15</f>
        <v>114489</v>
      </c>
      <c r="I15" s="35">
        <f>B15</f>
        <v>129073</v>
      </c>
      <c r="J15" s="72">
        <f>C15+E15+G15</f>
        <v>213299</v>
      </c>
      <c r="K15" s="35">
        <f>D15+H15</f>
        <v>342372</v>
      </c>
      <c r="L15" s="108"/>
      <c r="M15" s="90"/>
    </row>
    <row r="16" spans="1:13" ht="13.5" thickBot="1">
      <c r="A16" s="25" t="s">
        <v>0</v>
      </c>
      <c r="B16" s="48">
        <f aca="true" t="shared" si="0" ref="B16:H16">SUM(B11:B15)</f>
        <v>546485</v>
      </c>
      <c r="C16" s="5">
        <f t="shared" si="0"/>
        <v>233681</v>
      </c>
      <c r="D16" s="23">
        <f t="shared" si="0"/>
        <v>780166</v>
      </c>
      <c r="E16" s="48">
        <f t="shared" si="0"/>
        <v>80272</v>
      </c>
      <c r="F16" s="48">
        <f t="shared" si="0"/>
        <v>0</v>
      </c>
      <c r="G16" s="5">
        <f t="shared" si="0"/>
        <v>133017</v>
      </c>
      <c r="H16" s="57">
        <f t="shared" si="0"/>
        <v>213289</v>
      </c>
      <c r="I16" s="38">
        <f>B16</f>
        <v>546485</v>
      </c>
      <c r="J16" s="75">
        <f>C16+E16+F16+G16</f>
        <v>446970</v>
      </c>
      <c r="K16" s="66">
        <f>SUM(K11:K15)</f>
        <v>993455</v>
      </c>
      <c r="L16" s="8"/>
      <c r="M16" s="90"/>
    </row>
    <row r="17" spans="1:13" ht="12.75">
      <c r="A17" s="100" t="s">
        <v>52</v>
      </c>
      <c r="B17" s="101">
        <f>B16-B15</f>
        <v>417412</v>
      </c>
      <c r="C17" s="102">
        <f aca="true" t="shared" si="1" ref="C17:K17">C16-C15</f>
        <v>134871</v>
      </c>
      <c r="D17" s="102">
        <f t="shared" si="1"/>
        <v>552283</v>
      </c>
      <c r="E17" s="102">
        <f t="shared" si="1"/>
        <v>12907</v>
      </c>
      <c r="F17" s="102">
        <f t="shared" si="1"/>
        <v>0</v>
      </c>
      <c r="G17" s="102">
        <f t="shared" si="1"/>
        <v>85893</v>
      </c>
      <c r="H17" s="102">
        <f t="shared" si="1"/>
        <v>98800</v>
      </c>
      <c r="I17" s="102">
        <f t="shared" si="1"/>
        <v>417412</v>
      </c>
      <c r="J17" s="102">
        <f t="shared" si="1"/>
        <v>233671</v>
      </c>
      <c r="K17" s="103">
        <f t="shared" si="1"/>
        <v>651083</v>
      </c>
      <c r="L17" s="8"/>
      <c r="M17" s="90"/>
    </row>
    <row r="18" spans="10:12" ht="12.75">
      <c r="J18" s="105"/>
      <c r="K18" s="105"/>
      <c r="L18" s="109"/>
    </row>
    <row r="19" spans="1:12" ht="12.75">
      <c r="A19" t="s">
        <v>50</v>
      </c>
      <c r="D19" s="8"/>
      <c r="I19" s="8"/>
      <c r="J19" s="109"/>
      <c r="K19" s="110"/>
      <c r="L19" s="105"/>
    </row>
    <row r="20" spans="4:12" ht="12.75">
      <c r="D20" s="8"/>
      <c r="I20" s="8"/>
      <c r="J20" s="106"/>
      <c r="K20" s="106"/>
      <c r="L20" s="105"/>
    </row>
    <row r="21" spans="10:12" ht="13.5" thickBot="1">
      <c r="J21" s="105"/>
      <c r="K21" s="109"/>
      <c r="L21" s="105"/>
    </row>
    <row r="22" spans="1:12" ht="12.75">
      <c r="A22" s="63" t="s">
        <v>29</v>
      </c>
      <c r="B22" s="31" t="s">
        <v>30</v>
      </c>
      <c r="C22" s="67" t="s">
        <v>32</v>
      </c>
      <c r="D22" s="80" t="s">
        <v>33</v>
      </c>
      <c r="E22" s="31" t="s">
        <v>34</v>
      </c>
      <c r="F22" s="28" t="s">
        <v>34</v>
      </c>
      <c r="G22" s="97"/>
      <c r="J22" s="105"/>
      <c r="K22" s="105"/>
      <c r="L22" s="105"/>
    </row>
    <row r="23" spans="1:7" ht="12.75">
      <c r="A23" s="13"/>
      <c r="B23" s="39" t="s">
        <v>31</v>
      </c>
      <c r="C23" s="69" t="s">
        <v>31</v>
      </c>
      <c r="D23" s="81" t="s">
        <v>21</v>
      </c>
      <c r="E23" s="32" t="s">
        <v>35</v>
      </c>
      <c r="F23" s="29" t="s">
        <v>35</v>
      </c>
      <c r="G23" s="97"/>
    </row>
    <row r="24" spans="1:7" ht="12.75">
      <c r="A24" s="13"/>
      <c r="B24" s="39" t="s">
        <v>44</v>
      </c>
      <c r="C24" s="69" t="s">
        <v>44</v>
      </c>
      <c r="D24" s="81" t="s">
        <v>22</v>
      </c>
      <c r="E24" s="32" t="s">
        <v>36</v>
      </c>
      <c r="F24" s="29" t="s">
        <v>37</v>
      </c>
      <c r="G24" s="97"/>
    </row>
    <row r="25" spans="1:7" ht="13.5" thickBot="1">
      <c r="A25" s="14"/>
      <c r="B25" s="64" t="s">
        <v>38</v>
      </c>
      <c r="C25" s="82" t="s">
        <v>39</v>
      </c>
      <c r="D25" s="83" t="s">
        <v>40</v>
      </c>
      <c r="E25" s="65"/>
      <c r="F25" s="29"/>
      <c r="G25" s="97"/>
    </row>
    <row r="26" spans="1:7" ht="13.5" thickBot="1">
      <c r="A26" s="15">
        <v>1</v>
      </c>
      <c r="B26" s="34">
        <v>11</v>
      </c>
      <c r="C26" s="71">
        <v>12</v>
      </c>
      <c r="D26" s="84" t="s">
        <v>41</v>
      </c>
      <c r="E26" s="34" t="s">
        <v>42</v>
      </c>
      <c r="F26" s="15" t="s">
        <v>43</v>
      </c>
      <c r="G26" s="97"/>
    </row>
    <row r="27" spans="1:7" ht="12.75">
      <c r="A27" s="13" t="s">
        <v>7</v>
      </c>
      <c r="B27" s="35">
        <v>2121723</v>
      </c>
      <c r="C27" s="72">
        <v>2467152</v>
      </c>
      <c r="D27" s="85">
        <f>K11</f>
        <v>291005</v>
      </c>
      <c r="E27" s="76">
        <f>D27/B27*100</f>
        <v>13.715503861719933</v>
      </c>
      <c r="F27" s="59">
        <f>D27/C27*100</f>
        <v>11.795179218791546</v>
      </c>
      <c r="G27" s="98"/>
    </row>
    <row r="28" spans="1:7" ht="12.75">
      <c r="A28" s="24" t="s">
        <v>8</v>
      </c>
      <c r="B28" s="36">
        <v>6904261</v>
      </c>
      <c r="C28" s="73">
        <v>7145299</v>
      </c>
      <c r="D28" s="86">
        <f>K12</f>
        <v>177309</v>
      </c>
      <c r="E28" s="77">
        <f>D28/B28*100</f>
        <v>2.5681097513549966</v>
      </c>
      <c r="F28" s="60">
        <f>D28/C28*100</f>
        <v>2.4814776820396176</v>
      </c>
      <c r="G28" s="98"/>
    </row>
    <row r="29" spans="1:7" ht="12.75">
      <c r="A29" s="24" t="s">
        <v>9</v>
      </c>
      <c r="B29" s="36">
        <v>4408199</v>
      </c>
      <c r="C29" s="73">
        <v>4376443</v>
      </c>
      <c r="D29" s="86">
        <f>K13</f>
        <v>182769</v>
      </c>
      <c r="E29" s="77">
        <f>D29/B29*100</f>
        <v>4.146115000706637</v>
      </c>
      <c r="F29" s="60">
        <f>D29/C29*100</f>
        <v>4.176199712871846</v>
      </c>
      <c r="G29" s="98"/>
    </row>
    <row r="30" spans="1:7" ht="12.75">
      <c r="A30" s="13" t="s">
        <v>54</v>
      </c>
      <c r="B30" s="37"/>
      <c r="C30" s="74"/>
      <c r="D30" s="87"/>
      <c r="E30" s="78"/>
      <c r="F30" s="61"/>
      <c r="G30" s="98"/>
    </row>
    <row r="31" spans="1:7" ht="13.5" thickBot="1">
      <c r="A31" s="13" t="s">
        <v>10</v>
      </c>
      <c r="B31" s="35">
        <v>1569380</v>
      </c>
      <c r="C31" s="72">
        <v>1629091</v>
      </c>
      <c r="D31" s="85">
        <f>K15</f>
        <v>342372</v>
      </c>
      <c r="E31" s="76">
        <f>D31/B31*100</f>
        <v>21.81574889446788</v>
      </c>
      <c r="F31" s="59">
        <f>D31/C31*100</f>
        <v>21.016137220081628</v>
      </c>
      <c r="G31" s="98"/>
    </row>
    <row r="32" spans="1:7" ht="13.5" thickBot="1">
      <c r="A32" s="25" t="s">
        <v>0</v>
      </c>
      <c r="B32" s="38">
        <f>SUM(B27:B31)</f>
        <v>15003563</v>
      </c>
      <c r="C32" s="75">
        <f>SUM(C27:C31)</f>
        <v>15617985</v>
      </c>
      <c r="D32" s="88">
        <f>SUM(D27:D31)</f>
        <v>993455</v>
      </c>
      <c r="E32" s="79">
        <f>D32/B32*100</f>
        <v>6.621460515745493</v>
      </c>
      <c r="F32" s="62">
        <f>D32/C32*100</f>
        <v>6.360967820112517</v>
      </c>
      <c r="G32" s="99"/>
    </row>
    <row r="33" spans="1:6" ht="12.75">
      <c r="A33" s="100" t="s">
        <v>52</v>
      </c>
      <c r="B33" s="101">
        <f>B32-B31</f>
        <v>13434183</v>
      </c>
      <c r="C33" s="102">
        <f>C32-C31</f>
        <v>13988894</v>
      </c>
      <c r="D33" s="102">
        <f>D32-D31</f>
        <v>651083</v>
      </c>
      <c r="E33" s="104">
        <f>D33/B33*100</f>
        <v>4.846465170230299</v>
      </c>
      <c r="F33" s="104">
        <f>D33/C33*100</f>
        <v>4.654285034971314</v>
      </c>
    </row>
  </sheetData>
  <mergeCells count="3">
    <mergeCell ref="B4:D4"/>
    <mergeCell ref="E4:H4"/>
    <mergeCell ref="E5:H5"/>
  </mergeCells>
  <printOptions/>
  <pageMargins left="0.984251968503937" right="0.3937007874015748" top="1.3779527559055118" bottom="0.3937007874015748" header="0.5118110236220472" footer="0.5118110236220472"/>
  <pageSetup fitToHeight="1" fitToWidth="1" horizontalDpi="600" verticalDpi="600" orientation="landscape" paperSize="9" r:id="rId1"/>
  <headerFooter alignWithMargins="0">
    <oddHeader>&amp;R&amp;"Arial CE,Tučné"&amp;12&amp;UPříloha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2004-12-07T14:00:44Z</dcterms:created>
  <cp:category/>
  <cp:version/>
  <cp:contentType/>
  <cp:contentStatus/>
</cp:coreProperties>
</file>