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455" windowHeight="5580" activeTab="0"/>
  </bookViews>
  <sheets>
    <sheet name="bilance" sheetId="1" r:id="rId1"/>
    <sheet name="příjmy+výdaje SR leden-minulý" sheetId="2" state="hidden" r:id="rId2"/>
    <sheet name="příjmy+výdaje SR leden-aktuální" sheetId="3" r:id="rId3"/>
    <sheet name="samotný aktuální měsíc" sheetId="4" state="hidden" r:id="rId4"/>
    <sheet name="DP meziroční srovnání" sheetId="5" r:id="rId5"/>
  </sheets>
  <externalReferences>
    <externalReference r:id="rId8"/>
    <externalReference r:id="rId9"/>
  </externalReferences>
  <definedNames>
    <definedName name="BExMK32MS60N1MR1NIKMES6ZI445" localSheetId="2" hidden="1">'[1]Table_PPK'!#REF!</definedName>
    <definedName name="BExMK32MS60N1MR1NIKMES6ZI445" localSheetId="1" hidden="1">'[1]Table_PPK'!#REF!</definedName>
    <definedName name="BExMK32MS60N1MR1NIKMES6ZI445" localSheetId="3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4">#REF!</definedName>
    <definedName name="obdobi">#REF!</definedName>
    <definedName name="_xlnm.Print_Area" localSheetId="4">'DP meziroční srovnání'!$B$1:$O$34</definedName>
    <definedName name="_xlnm.Print_Area" localSheetId="2">'příjmy+výdaje SR leden-aktuální'!$B$2:$J$96</definedName>
    <definedName name="_xlnm.Print_Area" localSheetId="1">'příjmy+výdaje SR leden-minulý'!$B$2:$I$94</definedName>
    <definedName name="_xlnm.Print_Area" localSheetId="3">'samotný aktuální měsíc'!$B$2:$H$94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comments4.xml><?xml version="1.0" encoding="utf-8"?>
<comments xmlns="http://schemas.openxmlformats.org/spreadsheetml/2006/main">
  <authors>
    <author>Pavlíček Jan Ing.</author>
  </authors>
  <commentList>
    <comment ref="F37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součet převodů z NF + Mze (jen 4116) z VUNIVu (předčíslí 7018 z VUNIVu) pro Mze je obsaženo v převodech z NF</t>
        </r>
      </text>
    </comment>
    <comment ref="F61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ručně přičtena položka 5909 za SD</t>
        </r>
      </text>
    </comment>
    <comment ref="F62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ručně přičteno, aby sedělo na zůstatek ČNB</t>
        </r>
      </text>
    </comment>
  </commentList>
</comments>
</file>

<file path=xl/sharedStrings.xml><?xml version="1.0" encoding="utf-8"?>
<sst xmlns="http://schemas.openxmlformats.org/spreadsheetml/2006/main" count="429" uniqueCount="204">
  <si>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</si>
  <si>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</si>
  <si>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</si>
  <si>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</si>
  <si>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</si>
  <si>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</si>
  <si>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</si>
  <si>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</si>
  <si>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</si>
  <si>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</si>
  <si>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</si>
  <si>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</si>
  <si>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</si>
  <si>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</si>
  <si>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</si>
  <si>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</si>
  <si>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</si>
  <si>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</si>
  <si>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</si>
  <si>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</si>
  <si>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</si>
  <si>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</si>
  <si>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</si>
  <si>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</si>
  <si>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</si>
  <si>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Odvod za odnětí půdy ze zeměděl. půdního fondu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</si>
  <si>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</si>
  <si>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</si>
  <si>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</si>
  <si>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</si>
  <si>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</si>
  <si>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</si>
  <si>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</si>
  <si>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</si>
  <si>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</si>
  <si>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</si>
  <si>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</si>
  <si>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</si>
  <si>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</si>
  <si>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</si>
  <si>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</si>
  <si>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</si>
  <si>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</si>
  <si>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</si>
  <si>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</si>
  <si>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</si>
  <si>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</si>
  <si>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</si>
  <si>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</si>
  <si>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</si>
  <si>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</si>
  <si>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</si>
  <si>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</si>
  <si>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</si>
  <si>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</si>
  <si>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</si>
  <si>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</si>
  <si>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</si>
  <si>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</si>
  <si>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</si>
  <si>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</si>
  <si>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</si>
  <si>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</si>
  <si>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</si>
  <si>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</si>
  <si>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</si>
  <si>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Zpracoval: Ing. Pavlíček J., l. 2280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</si>
  <si>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</si>
  <si>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</si>
  <si>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</si>
  <si>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</si>
  <si>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</si>
  <si>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</si>
  <si>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skrýt</t>
  </si>
  <si>
    <t>z toho: Úroky a ost.finanční výdaje kap. Státní dluh *)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</si>
  <si>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</si>
  <si>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</si>
  <si>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</si>
  <si>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</si>
  <si>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</si>
  <si>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</si>
  <si>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</si>
  <si>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</si>
  <si>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</si>
  <si>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</si>
  <si>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</si>
  <si>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</si>
  <si>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</si>
  <si>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</si>
  <si>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</si>
  <si>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</si>
  <si>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</si>
  <si>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</si>
  <si>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</si>
  <si>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</si>
  <si>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Rozdíl</t>
  </si>
  <si>
    <t>Rozdíly hospodaření v samotném měsíci</t>
  </si>
  <si>
    <t>v tom:</t>
  </si>
  <si>
    <t xml:space="preserve">Neinv. transfery fondům soc. a veřejného zdrav.poj. </t>
  </si>
  <si>
    <t>8 = 5 - 1</t>
  </si>
  <si>
    <t xml:space="preserve">   Poplatky za uložení odpadů </t>
  </si>
  <si>
    <t>**) dopočet do celku</t>
  </si>
  <si>
    <t xml:space="preserve"> Ostatní kapitálové výdaje **)</t>
  </si>
  <si>
    <t>Ostatní běžné výdaje **)</t>
  </si>
  <si>
    <t>Neinv. transfery fondům soc. a veřejného zdrav.poj.</t>
  </si>
  <si>
    <t xml:space="preserve">   Daň z nabytí nemovitých věcí</t>
  </si>
  <si>
    <t>DPH</t>
  </si>
  <si>
    <t>k 31.1.*)</t>
  </si>
  <si>
    <t>k 31.1.**)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</si>
  <si>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</si>
  <si>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</si>
  <si>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</si>
  <si>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Celkem r. 2015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</si>
  <si>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</si>
  <si>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</si>
  <si>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2016/2015</t>
  </si>
  <si>
    <t>2016 - 2015</t>
  </si>
  <si>
    <t>**) z transferů přijatých od EU jsou ve skutečnosti roku 2015 a 2016 obsaženy pouze prostředky na krytí výdajů Společné zemědělské politiky v gesci kapitoly Ministerstvo zemědělství</t>
  </si>
  <si>
    <t>*) skutečnost v roce 2015 i 2016 obsahuje celé neinvestiční výdaje kapitoly SD (téměř ze 100 % jsou to úroky a ostatní finanční výdaje)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</si>
  <si>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</si>
  <si>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</si>
  <si>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</si>
  <si>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</si>
  <si>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</si>
  <si>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</si>
  <si>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*****) jde o výběr pojistného zdr.pojišťovnami od 18. dne předchozího měsíce do 17. dne běžného měsíce, nezahrnuje platbu za tzv. státní pojištěnce a nejedná se o příjem SR</t>
  </si>
  <si>
    <t>Celkem r. 2016</t>
  </si>
  <si>
    <t>Odvody vlastních zdrojů EU do rozpočtu EU</t>
  </si>
  <si>
    <t xml:space="preserve"> Příjmy sdílené s EU</t>
  </si>
  <si>
    <t>.</t>
  </si>
  <si>
    <t>k 31.1.***)</t>
  </si>
  <si>
    <t xml:space="preserve">   Daň z hazardních her (vč. zrušených odvodů z loterií a VHP)</t>
  </si>
  <si>
    <t xml:space="preserve">   Ostatní daňové příjmy *)</t>
  </si>
  <si>
    <t>*) dopočet do celku</t>
  </si>
  <si>
    <t>z toho: Transfery přijaté od EU a převody z NF (bez FM) **)</t>
  </si>
  <si>
    <t>2017-2016</t>
  </si>
  <si>
    <t>Celkem r. 2017</t>
  </si>
  <si>
    <t>2017/2016</t>
  </si>
  <si>
    <t>*) v celost.daních v roce 2015 není zahrn.DPPO za obce a kraje (5,9 mld. Kč) a dále správní a místní poplatky obcím (7,7 mld. Kč), popl.za znečišť.ŽP (2,8 mld. Kč) a odvody z loterií také obcím (5,6 mld. Kč)-ve skut. je lze sledovat pouze v účetnictví</t>
  </si>
  <si>
    <t>**) v celost.daních v roce 2016 není zahrn.DPPO za obce a kraje (6,2 mld. Kč) a dále správní a místní poplatky obcím (7,7 mld. Kč), popl.za znečišť.ŽP (2,7 mld. Kč) a odvody z loterií také obcím (5,3 mld. Kč)-ve skut. je lze sledovat pouze v účetnictví</t>
  </si>
  <si>
    <t>***) v celost.daních v roce 2017 není zahrn.DPPO za obce a kraje (6,9 mld. Kč) a dále správní a místní poplatky obcím (7,9 mld. Kč), popl.za znečišť.ŽP (2,8 mld Kč) a daň z hazard.her také obcím (4,9 mld. Kč)-ve skut. je lze sledovat pouze v účetnictví</t>
  </si>
  <si>
    <t>Daňové příjmy celkem</t>
  </si>
  <si>
    <t>Daňové příjmy (bez pojistného SZ)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</si>
  <si>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</si>
  <si>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</si>
  <si>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</si>
  <si>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</si>
  <si>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</si>
  <si>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</si>
  <si>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- z kapitálových výnosů</t>
  </si>
  <si>
    <t>- ze závislé činnosti</t>
  </si>
  <si>
    <t>- z přiznání</t>
  </si>
  <si>
    <t>Správní poplatky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</si>
  <si>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</si>
  <si>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</si>
  <si>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</si>
  <si>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</si>
  <si>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</si>
  <si>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</si>
  <si>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</si>
  <si>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</si>
  <si>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</si>
  <si>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</si>
  <si>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</si>
  <si>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</si>
  <si>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Transfery přijaté od EU a převody z Národního fondu (bez FM)**)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</si>
  <si>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</si>
  <si>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</si>
  <si>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</si>
  <si>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</si>
  <si>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</si>
  <si>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</si>
  <si>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</si>
  <si>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</si>
  <si>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</si>
  <si>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</si>
  <si>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</si>
  <si>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</si>
  <si>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</si>
  <si>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</si>
  <si>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</si>
  <si>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</si>
  <si>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</si>
  <si>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</si>
  <si>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</si>
  <si>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</si>
  <si>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</si>
  <si>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</si>
  <si>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</si>
  <si>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</si>
  <si>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</si>
  <si>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</si>
  <si>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</si>
  <si>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</si>
  <si>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</si>
  <si>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</si>
  <si>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</si>
  <si>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</si>
  <si>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</si>
  <si>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</si>
  <si>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</si>
  <si>
    <t>**) z transferů přijatých od EU jsou ve skutečnosti roku 2016 a 2017 obsaženy pouze prostředky na krytí výdajů Společné zemědělské politiky v gesci kapitoly Ministerstvo zemědělství</t>
  </si>
  <si>
    <t>*) skutečnost v roce 2016 i 2017 obsahuje celé neinvestiční výdaje kapitoly SD (téměř ze 100 % jsou to úroky a ostatní finanční výdaje)</t>
  </si>
  <si>
    <t>2017 - 2016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</si>
</sst>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"/>
    <numFmt numFmtId="184" formatCode="0.00000"/>
    <numFmt numFmtId="185" formatCode="0.0000"/>
    <numFmt numFmtId="186" formatCode="0.000"/>
    <numFmt numFmtId="187" formatCode="#,##0.00;\-\ #,##0.00"/>
    <numFmt numFmtId="188" formatCode="d\ mmmm\ yyyy"/>
    <numFmt numFmtId="189" formatCode="d/mmmm\ yyyy"/>
    <numFmt numFmtId="190" formatCode="#,##0.00;[Red]#,##0.00"/>
    <numFmt numFmtId="191" formatCode="General_)"/>
    <numFmt numFmtId="192" formatCode="#,,;\-#,,;0"/>
    <numFmt numFmtId="193" formatCode="0.0000&quot; 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_-* #,##0.00\ _D_M_-;\-* #,##0.00\ _D_M_-;_-* &quot;-&quot;??\ _D_M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\ &quot;DM&quot;_-;\-* #,##0\ &quot;DM&quot;_-;_-* &quot;-&quot;\ &quot;DM&quot;_-;_-@_-"/>
    <numFmt numFmtId="202" formatCode="#,###,;\-#,###,;"/>
    <numFmt numFmtId="203" formatCode="#,###,;\-#,###"/>
    <numFmt numFmtId="204" formatCode="#,##0;\-\ #,##0"/>
    <numFmt numFmtId="205" formatCode="#,##0.00&quot; &quot;;\-#,##0.00&quot; &quot;;&quot; &quot;;&quot; &quot;\ "/>
    <numFmt numFmtId="206" formatCode="#,###,,"/>
    <numFmt numFmtId="207" formatCode="##,##0,,"/>
    <numFmt numFmtId="208" formatCode="#,###,##0"/>
    <numFmt numFmtId="209" formatCode="#,##0\ &quot;CZK&quot;;\-\ #,##0\ &quot;CZK&quot;"/>
    <numFmt numFmtId="210" formatCode="#,##0\ &quot;CZK&quot;"/>
    <numFmt numFmtId="211" formatCode="0.0000000000000"/>
    <numFmt numFmtId="212" formatCode="#,##0.00_ ;\-#,##0.00\ "/>
    <numFmt numFmtId="213" formatCode="#,##0.0000000000"/>
    <numFmt numFmtId="214" formatCode="#,##0.00000000000"/>
    <numFmt numFmtId="215" formatCode="#,##0.000000000000"/>
    <numFmt numFmtId="216" formatCode="0.000000000000"/>
    <numFmt numFmtId="217" formatCode="#,##0.0000000000000"/>
  </numFmts>
  <fonts count="68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1" fillId="16" borderId="0" applyNumberFormat="0" applyBorder="0" applyAlignment="0" applyProtection="0"/>
    <xf numFmtId="0" fontId="42" fillId="23" borderId="1" applyNumberFormat="0" applyAlignment="0" applyProtection="0"/>
    <xf numFmtId="0" fontId="55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18" borderId="6" applyNumberFormat="0" applyAlignment="0" applyProtection="0"/>
    <xf numFmtId="0" fontId="32" fillId="28" borderId="0" applyNumberFormat="0" applyBorder="0" applyAlignment="0" applyProtection="0"/>
    <xf numFmtId="0" fontId="49" fillId="7" borderId="1" applyNumberFormat="0" applyAlignment="0" applyProtection="0"/>
    <xf numFmtId="0" fontId="56" fillId="3" borderId="7" applyNumberFormat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4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33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21" borderId="11" applyNumberFormat="0" applyFont="0" applyAlignment="0" applyProtection="0"/>
    <xf numFmtId="0" fontId="52" fillId="23" borderId="12" applyNumberFormat="0" applyAlignment="0" applyProtection="0"/>
    <xf numFmtId="0" fontId="34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5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5" fillId="0" borderId="0">
      <alignment horizontal="left"/>
      <protection/>
    </xf>
    <xf numFmtId="0" fontId="30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9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4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66" fillId="7" borderId="15" applyNumberFormat="0" applyAlignment="0" applyProtection="0"/>
    <xf numFmtId="0" fontId="38" fillId="5" borderId="15" applyNumberFormat="0" applyAlignment="0" applyProtection="0"/>
    <xf numFmtId="0" fontId="67" fillId="5" borderId="24" applyNumberFormat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9" borderId="0" applyNumberFormat="0" applyBorder="0" applyAlignment="0" applyProtection="0"/>
    <xf numFmtId="0" fontId="54" fillId="42" borderId="0" applyNumberFormat="0" applyBorder="0" applyAlignment="0" applyProtection="0"/>
    <xf numFmtId="0" fontId="54" fillId="12" borderId="0" applyNumberFormat="0" applyBorder="0" applyAlignment="0" applyProtection="0"/>
    <xf numFmtId="0" fontId="54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Fill="1" applyBorder="1" applyAlignment="1">
      <alignment horizontal="center"/>
      <protection/>
    </xf>
    <xf numFmtId="0" fontId="2" fillId="0" borderId="27" xfId="85" applyFont="1" applyBorder="1" applyAlignment="1">
      <alignment horizontal="center"/>
      <protection/>
    </xf>
    <xf numFmtId="0" fontId="2" fillId="0" borderId="28" xfId="85" applyFont="1" applyFill="1" applyBorder="1" applyAlignment="1">
      <alignment horizontal="center"/>
      <protection/>
    </xf>
    <xf numFmtId="164" fontId="2" fillId="0" borderId="29" xfId="85" applyNumberFormat="1" applyFont="1" applyBorder="1" applyAlignment="1">
      <alignment horizontal="center"/>
      <protection/>
    </xf>
    <xf numFmtId="0" fontId="2" fillId="0" borderId="29" xfId="85" applyFont="1" applyBorder="1" applyAlignment="1">
      <alignment horizontal="center"/>
      <protection/>
    </xf>
    <xf numFmtId="0" fontId="4" fillId="0" borderId="30" xfId="85" applyFont="1" applyBorder="1">
      <alignment/>
      <protection/>
    </xf>
    <xf numFmtId="0" fontId="2" fillId="0" borderId="0" xfId="85" applyFont="1" applyFill="1">
      <alignment/>
      <protection/>
    </xf>
    <xf numFmtId="0" fontId="2" fillId="0" borderId="30" xfId="85" applyFont="1" applyBorder="1">
      <alignment/>
      <protection/>
    </xf>
    <xf numFmtId="0" fontId="7" fillId="0" borderId="30" xfId="85" applyFont="1" applyBorder="1">
      <alignment/>
      <protection/>
    </xf>
    <xf numFmtId="0" fontId="8" fillId="0" borderId="30" xfId="85" applyFont="1" applyBorder="1">
      <alignment/>
      <protection/>
    </xf>
    <xf numFmtId="0" fontId="6" fillId="0" borderId="30" xfId="85" applyFont="1" applyBorder="1">
      <alignment/>
      <protection/>
    </xf>
    <xf numFmtId="49" fontId="6" fillId="0" borderId="30" xfId="85" applyNumberFormat="1" applyFont="1" applyFill="1" applyBorder="1" applyAlignment="1">
      <alignment horizontal="left" indent="1"/>
      <protection/>
    </xf>
    <xf numFmtId="49" fontId="6" fillId="0" borderId="30" xfId="85" applyNumberFormat="1" applyFont="1" applyFill="1" applyBorder="1" applyAlignment="1">
      <alignment horizontal="left" indent="4"/>
      <protection/>
    </xf>
    <xf numFmtId="49" fontId="6" fillId="0" borderId="30" xfId="85" applyNumberFormat="1" applyFont="1" applyBorder="1" applyAlignment="1">
      <alignment horizontal="left" indent="4"/>
      <protection/>
    </xf>
    <xf numFmtId="0" fontId="2" fillId="0" borderId="30" xfId="85" applyFont="1" applyBorder="1" applyAlignment="1">
      <alignment horizontal="left" indent="3"/>
      <protection/>
    </xf>
    <xf numFmtId="0" fontId="2" fillId="0" borderId="30" xfId="85" applyFont="1" applyFill="1" applyBorder="1">
      <alignment/>
      <protection/>
    </xf>
    <xf numFmtId="49" fontId="6" fillId="0" borderId="30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7" fillId="0" borderId="30" xfId="85" applyFont="1" applyFill="1" applyBorder="1">
      <alignment/>
      <protection/>
    </xf>
    <xf numFmtId="0" fontId="2" fillId="0" borderId="30" xfId="85" applyFont="1" applyBorder="1" applyAlignment="1">
      <alignment horizontal="left" indent="1"/>
      <protection/>
    </xf>
    <xf numFmtId="0" fontId="2" fillId="0" borderId="30" xfId="85" applyFont="1" applyFill="1" applyBorder="1" applyAlignment="1">
      <alignment horizontal="left" indent="1"/>
      <protection/>
    </xf>
    <xf numFmtId="0" fontId="2" fillId="0" borderId="30" xfId="85" applyFont="1" applyFill="1" applyBorder="1" applyAlignment="1">
      <alignment horizontal="left" indent="4"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0" fontId="2" fillId="0" borderId="31" xfId="85" applyFont="1" applyBorder="1" applyAlignment="1">
      <alignment horizontal="center"/>
      <protection/>
    </xf>
    <xf numFmtId="0" fontId="2" fillId="0" borderId="30" xfId="85" applyFont="1" applyBorder="1" applyAlignment="1">
      <alignment horizontal="center"/>
      <protection/>
    </xf>
    <xf numFmtId="0" fontId="2" fillId="0" borderId="32" xfId="85" applyFont="1" applyBorder="1">
      <alignment/>
      <protection/>
    </xf>
    <xf numFmtId="4" fontId="2" fillId="0" borderId="0" xfId="85" applyNumberFormat="1" applyFont="1" applyFill="1" applyBorder="1">
      <alignment/>
      <protection/>
    </xf>
    <xf numFmtId="0" fontId="2" fillId="0" borderId="30" xfId="85" applyFont="1" applyBorder="1" applyAlignment="1">
      <alignment horizontal="left" indent="4"/>
      <protection/>
    </xf>
    <xf numFmtId="0" fontId="2" fillId="0" borderId="30" xfId="85" applyFont="1" applyBorder="1" applyAlignment="1">
      <alignment horizontal="left" indent="1"/>
      <protection/>
    </xf>
    <xf numFmtId="0" fontId="4" fillId="0" borderId="33" xfId="85" applyFont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26" xfId="85" applyNumberFormat="1" applyFont="1" applyFill="1" applyBorder="1" applyAlignment="1">
      <alignment horizontal="center"/>
      <protection/>
    </xf>
    <xf numFmtId="3" fontId="2" fillId="0" borderId="29" xfId="85" applyNumberFormat="1" applyFont="1" applyFill="1" applyBorder="1" applyAlignment="1">
      <alignment horizontal="center"/>
      <protection/>
    </xf>
    <xf numFmtId="49" fontId="2" fillId="0" borderId="34" xfId="85" applyNumberFormat="1" applyFont="1" applyFill="1" applyBorder="1" applyAlignment="1">
      <alignment horizontal="center"/>
      <protection/>
    </xf>
    <xf numFmtId="0" fontId="2" fillId="0" borderId="35" xfId="85" applyFont="1" applyBorder="1" applyAlignment="1">
      <alignment horizontal="center"/>
      <protection/>
    </xf>
    <xf numFmtId="0" fontId="2" fillId="0" borderId="36" xfId="85" applyFont="1" applyBorder="1" applyAlignment="1">
      <alignment horizontal="center"/>
      <protection/>
    </xf>
    <xf numFmtId="0" fontId="2" fillId="0" borderId="37" xfId="85" applyFont="1" applyBorder="1">
      <alignment/>
      <protection/>
    </xf>
    <xf numFmtId="0" fontId="2" fillId="0" borderId="38" xfId="85" applyFont="1" applyFill="1" applyBorder="1" applyAlignment="1">
      <alignment horizontal="center"/>
      <protection/>
    </xf>
    <xf numFmtId="0" fontId="2" fillId="0" borderId="39" xfId="85" applyFont="1" applyBorder="1" applyAlignment="1">
      <alignment horizontal="center"/>
      <protection/>
    </xf>
    <xf numFmtId="0" fontId="2" fillId="0" borderId="40" xfId="85" applyFont="1" applyBorder="1" applyAlignment="1">
      <alignment horizontal="center"/>
      <protection/>
    </xf>
    <xf numFmtId="168" fontId="4" fillId="0" borderId="41" xfId="85" applyNumberFormat="1" applyFont="1" applyBorder="1">
      <alignment/>
      <protection/>
    </xf>
    <xf numFmtId="168" fontId="5" fillId="0" borderId="41" xfId="85" applyNumberFormat="1" applyFont="1" applyBorder="1">
      <alignment/>
      <protection/>
    </xf>
    <xf numFmtId="168" fontId="7" fillId="0" borderId="41" xfId="85" applyNumberFormat="1" applyFont="1" applyBorder="1">
      <alignment/>
      <protection/>
    </xf>
    <xf numFmtId="168" fontId="8" fillId="0" borderId="41" xfId="85" applyNumberFormat="1" applyFont="1" applyBorder="1">
      <alignment/>
      <protection/>
    </xf>
    <xf numFmtId="168" fontId="2" fillId="0" borderId="41" xfId="85" applyNumberFormat="1" applyFont="1" applyBorder="1">
      <alignment/>
      <protection/>
    </xf>
    <xf numFmtId="168" fontId="2" fillId="0" borderId="41" xfId="85" applyNumberFormat="1" applyFont="1" applyBorder="1">
      <alignment/>
      <protection/>
    </xf>
    <xf numFmtId="168" fontId="2" fillId="0" borderId="29" xfId="85" applyNumberFormat="1" applyFont="1" applyBorder="1">
      <alignment/>
      <protection/>
    </xf>
    <xf numFmtId="168" fontId="4" fillId="0" borderId="42" xfId="85" applyNumberFormat="1" applyFont="1" applyBorder="1">
      <alignment/>
      <protection/>
    </xf>
    <xf numFmtId="0" fontId="2" fillId="0" borderId="28" xfId="85" applyFont="1" applyBorder="1" applyAlignment="1">
      <alignment horizontal="center"/>
      <protection/>
    </xf>
    <xf numFmtId="4" fontId="4" fillId="0" borderId="43" xfId="85" applyNumberFormat="1" applyFont="1" applyBorder="1">
      <alignment/>
      <protection/>
    </xf>
    <xf numFmtId="4" fontId="4" fillId="0" borderId="44" xfId="85" applyNumberFormat="1" applyFont="1" applyFill="1" applyBorder="1">
      <alignment/>
      <protection/>
    </xf>
    <xf numFmtId="4" fontId="4" fillId="0" borderId="44" xfId="85" applyNumberFormat="1" applyFont="1" applyBorder="1">
      <alignment/>
      <protection/>
    </xf>
    <xf numFmtId="4" fontId="2" fillId="0" borderId="43" xfId="85" applyNumberFormat="1" applyFont="1" applyBorder="1">
      <alignment/>
      <protection/>
    </xf>
    <xf numFmtId="4" fontId="2" fillId="0" borderId="44" xfId="85" applyNumberFormat="1" applyFont="1" applyFill="1" applyBorder="1">
      <alignment/>
      <protection/>
    </xf>
    <xf numFmtId="4" fontId="2" fillId="0" borderId="44" xfId="85" applyNumberFormat="1" applyFont="1" applyBorder="1">
      <alignment/>
      <protection/>
    </xf>
    <xf numFmtId="4" fontId="2" fillId="0" borderId="41" xfId="85" applyNumberFormat="1" applyFont="1" applyFill="1" applyBorder="1">
      <alignment/>
      <protection/>
    </xf>
    <xf numFmtId="4" fontId="7" fillId="0" borderId="43" xfId="85" applyNumberFormat="1" applyFont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45" xfId="85" applyNumberFormat="1" applyFont="1" applyFill="1" applyBorder="1">
      <alignment/>
      <protection/>
    </xf>
    <xf numFmtId="4" fontId="8" fillId="0" borderId="44" xfId="85" applyNumberFormat="1" applyFont="1" applyFill="1" applyBorder="1">
      <alignment/>
      <protection/>
    </xf>
    <xf numFmtId="4" fontId="8" fillId="0" borderId="44" xfId="85" applyNumberFormat="1" applyFont="1" applyBorder="1">
      <alignment/>
      <protection/>
    </xf>
    <xf numFmtId="4" fontId="2" fillId="0" borderId="41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43" xfId="85" applyNumberFormat="1" applyFont="1" applyFill="1" applyBorder="1">
      <alignment/>
      <protection/>
    </xf>
    <xf numFmtId="4" fontId="8" fillId="0" borderId="0" xfId="85" applyNumberFormat="1" applyFont="1" applyFill="1" applyBorder="1">
      <alignment/>
      <protection/>
    </xf>
    <xf numFmtId="4" fontId="8" fillId="0" borderId="41" xfId="85" applyNumberFormat="1" applyFont="1" applyBorder="1">
      <alignment/>
      <protection/>
    </xf>
    <xf numFmtId="4" fontId="8" fillId="0" borderId="41" xfId="85" applyNumberFormat="1" applyFont="1" applyFill="1" applyBorder="1">
      <alignment/>
      <protection/>
    </xf>
    <xf numFmtId="4" fontId="7" fillId="0" borderId="36" xfId="85" applyNumberFormat="1" applyFont="1" applyFill="1" applyBorder="1">
      <alignment/>
      <protection/>
    </xf>
    <xf numFmtId="4" fontId="7" fillId="0" borderId="41" xfId="85" applyNumberFormat="1" applyFont="1" applyBorder="1">
      <alignment/>
      <protection/>
    </xf>
    <xf numFmtId="4" fontId="7" fillId="0" borderId="41" xfId="85" applyNumberFormat="1" applyFont="1" applyFill="1" applyBorder="1">
      <alignment/>
      <protection/>
    </xf>
    <xf numFmtId="4" fontId="2" fillId="0" borderId="44" xfId="85" applyNumberFormat="1" applyFont="1" applyFill="1" applyBorder="1" applyAlignment="1">
      <alignment horizontal="right"/>
      <protection/>
    </xf>
    <xf numFmtId="4" fontId="2" fillId="0" borderId="44" xfId="85" applyNumberFormat="1" applyFont="1" applyBorder="1">
      <alignment/>
      <protection/>
    </xf>
    <xf numFmtId="4" fontId="2" fillId="0" borderId="44" xfId="85" applyNumberFormat="1" applyFont="1" applyFill="1" applyBorder="1">
      <alignment/>
      <protection/>
    </xf>
    <xf numFmtId="4" fontId="2" fillId="0" borderId="38" xfId="85" applyNumberFormat="1" applyFont="1" applyFill="1" applyBorder="1" applyAlignment="1">
      <alignment horizontal="right"/>
      <protection/>
    </xf>
    <xf numFmtId="4" fontId="2" fillId="0" borderId="38" xfId="85" applyNumberFormat="1" applyFont="1" applyFill="1" applyBorder="1">
      <alignment/>
      <protection/>
    </xf>
    <xf numFmtId="4" fontId="5" fillId="0" borderId="43" xfId="85" applyNumberFormat="1" applyFont="1" applyBorder="1">
      <alignment/>
      <protection/>
    </xf>
    <xf numFmtId="4" fontId="8" fillId="0" borderId="43" xfId="85" applyNumberFormat="1" applyFont="1" applyBorder="1">
      <alignment/>
      <protection/>
    </xf>
    <xf numFmtId="4" fontId="2" fillId="0" borderId="43" xfId="85" applyNumberFormat="1" applyFont="1" applyBorder="1">
      <alignment/>
      <protection/>
    </xf>
    <xf numFmtId="4" fontId="2" fillId="0" borderId="40" xfId="85" applyNumberFormat="1" applyFont="1" applyBorder="1">
      <alignment/>
      <protection/>
    </xf>
    <xf numFmtId="164" fontId="2" fillId="0" borderId="40" xfId="85" applyNumberFormat="1" applyFont="1" applyBorder="1" applyAlignment="1">
      <alignment horizontal="center"/>
      <protection/>
    </xf>
    <xf numFmtId="4" fontId="4" fillId="0" borderId="36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 horizontal="right"/>
      <protection/>
    </xf>
    <xf numFmtId="4" fontId="2" fillId="0" borderId="28" xfId="85" applyNumberFormat="1" applyFont="1" applyFill="1" applyBorder="1" applyAlignment="1">
      <alignment horizontal="right"/>
      <protection/>
    </xf>
    <xf numFmtId="0" fontId="2" fillId="0" borderId="26" xfId="85" applyFont="1" applyBorder="1" applyAlignment="1">
      <alignment horizontal="center"/>
      <protection/>
    </xf>
    <xf numFmtId="164" fontId="2" fillId="0" borderId="38" xfId="85" applyNumberFormat="1" applyFont="1" applyBorder="1" applyAlignment="1">
      <alignment horizontal="center"/>
      <protection/>
    </xf>
    <xf numFmtId="4" fontId="8" fillId="0" borderId="36" xfId="85" applyNumberFormat="1" applyFont="1" applyFill="1" applyBorder="1">
      <alignment/>
      <protection/>
    </xf>
    <xf numFmtId="4" fontId="4" fillId="0" borderId="46" xfId="85" applyNumberFormat="1" applyFont="1" applyFill="1" applyBorder="1">
      <alignment/>
      <protection/>
    </xf>
    <xf numFmtId="4" fontId="8" fillId="0" borderId="41" xfId="85" applyNumberFormat="1" applyFont="1" applyFill="1" applyBorder="1">
      <alignment/>
      <protection/>
    </xf>
    <xf numFmtId="4" fontId="2" fillId="0" borderId="41" xfId="85" applyNumberFormat="1" applyFont="1" applyFill="1" applyBorder="1" applyAlignment="1">
      <alignment horizontal="right"/>
      <protection/>
    </xf>
    <xf numFmtId="169" fontId="1" fillId="0" borderId="0" xfId="0" applyNumberFormat="1" applyFont="1" applyAlignment="1" applyProtection="1">
      <alignment/>
      <protection locked="0"/>
    </xf>
    <xf numFmtId="168" fontId="4" fillId="0" borderId="43" xfId="85" applyNumberFormat="1" applyFont="1" applyFill="1" applyBorder="1">
      <alignment/>
      <protection/>
    </xf>
    <xf numFmtId="168" fontId="7" fillId="0" borderId="43" xfId="85" applyNumberFormat="1" applyFont="1" applyFill="1" applyBorder="1">
      <alignment/>
      <protection/>
    </xf>
    <xf numFmtId="168" fontId="8" fillId="0" borderId="43" xfId="85" applyNumberFormat="1" applyFont="1" applyFill="1" applyBorder="1">
      <alignment/>
      <protection/>
    </xf>
    <xf numFmtId="168" fontId="2" fillId="0" borderId="43" xfId="85" applyNumberFormat="1" applyFont="1" applyFill="1" applyBorder="1">
      <alignment/>
      <protection/>
    </xf>
    <xf numFmtId="168" fontId="8" fillId="0" borderId="43" xfId="85" applyNumberFormat="1" applyFont="1" applyFill="1" applyBorder="1">
      <alignment/>
      <protection/>
    </xf>
    <xf numFmtId="168" fontId="2" fillId="0" borderId="43" xfId="85" applyNumberFormat="1" applyFont="1" applyFill="1" applyBorder="1" applyAlignment="1">
      <alignment horizontal="right"/>
      <protection/>
    </xf>
    <xf numFmtId="168" fontId="2" fillId="0" borderId="40" xfId="85" applyNumberFormat="1" applyFont="1" applyFill="1" applyBorder="1" applyAlignment="1">
      <alignment horizontal="right"/>
      <protection/>
    </xf>
    <xf numFmtId="168" fontId="2" fillId="0" borderId="43" xfId="85" applyNumberFormat="1" applyFont="1" applyFill="1" applyBorder="1" applyAlignment="1">
      <alignment horizontal="center"/>
      <protection/>
    </xf>
    <xf numFmtId="168" fontId="2" fillId="0" borderId="43" xfId="85" applyNumberFormat="1" applyFont="1" applyFill="1" applyBorder="1" applyAlignment="1">
      <alignment horizontal="center"/>
      <protection/>
    </xf>
    <xf numFmtId="4" fontId="2" fillId="0" borderId="41" xfId="85" applyNumberFormat="1" applyFont="1" applyBorder="1" applyAlignment="1">
      <alignment horizontal="center"/>
      <protection/>
    </xf>
    <xf numFmtId="4" fontId="2" fillId="0" borderId="41" xfId="85" applyNumberFormat="1" applyFont="1" applyFill="1" applyBorder="1" applyAlignment="1">
      <alignment horizontal="center"/>
      <protection/>
    </xf>
    <xf numFmtId="4" fontId="2" fillId="0" borderId="41" xfId="85" applyNumberFormat="1" applyFont="1" applyBorder="1" applyAlignment="1">
      <alignment horizontal="center"/>
      <protection/>
    </xf>
    <xf numFmtId="4" fontId="4" fillId="0" borderId="36" xfId="85" applyNumberFormat="1" applyFont="1" applyBorder="1" applyAlignment="1">
      <alignment/>
      <protection/>
    </xf>
    <xf numFmtId="4" fontId="4" fillId="0" borderId="41" xfId="85" applyNumberFormat="1" applyFont="1" applyBorder="1" applyAlignment="1">
      <alignment/>
      <protection/>
    </xf>
    <xf numFmtId="4" fontId="7" fillId="0" borderId="36" xfId="85" applyNumberFormat="1" applyFont="1" applyBorder="1" applyAlignment="1">
      <alignment/>
      <protection/>
    </xf>
    <xf numFmtId="4" fontId="7" fillId="0" borderId="41" xfId="85" applyNumberFormat="1" applyFont="1" applyBorder="1" applyAlignment="1">
      <alignment/>
      <protection/>
    </xf>
    <xf numFmtId="4" fontId="2" fillId="0" borderId="36" xfId="85" applyNumberFormat="1" applyFont="1" applyBorder="1" applyAlignment="1">
      <alignment/>
      <protection/>
    </xf>
    <xf numFmtId="4" fontId="2" fillId="0" borderId="41" xfId="85" applyNumberFormat="1" applyFont="1" applyBorder="1" applyAlignment="1">
      <alignment/>
      <protection/>
    </xf>
    <xf numFmtId="4" fontId="2" fillId="0" borderId="36" xfId="85" applyNumberFormat="1" applyFont="1" applyFill="1" applyBorder="1" applyAlignment="1">
      <alignment/>
      <protection/>
    </xf>
    <xf numFmtId="4" fontId="2" fillId="0" borderId="41" xfId="85" applyNumberFormat="1" applyFont="1" applyFill="1" applyBorder="1" applyAlignment="1">
      <alignment/>
      <protection/>
    </xf>
    <xf numFmtId="4" fontId="2" fillId="0" borderId="36" xfId="85" applyNumberFormat="1" applyFont="1" applyBorder="1" applyAlignment="1">
      <alignment/>
      <protection/>
    </xf>
    <xf numFmtId="4" fontId="2" fillId="0" borderId="41" xfId="85" applyNumberFormat="1" applyFont="1" applyBorder="1" applyAlignment="1">
      <alignment/>
      <protection/>
    </xf>
    <xf numFmtId="4" fontId="4" fillId="0" borderId="37" xfId="85" applyNumberFormat="1" applyFont="1" applyBorder="1" applyAlignment="1">
      <alignment/>
      <protection/>
    </xf>
    <xf numFmtId="4" fontId="4" fillId="0" borderId="42" xfId="85" applyNumberFormat="1" applyFont="1" applyBorder="1" applyAlignment="1">
      <alignment/>
      <protection/>
    </xf>
    <xf numFmtId="168" fontId="4" fillId="0" borderId="43" xfId="85" applyNumberFormat="1" applyFont="1" applyBorder="1" applyAlignment="1">
      <alignment/>
      <protection/>
    </xf>
    <xf numFmtId="168" fontId="7" fillId="0" borderId="43" xfId="85" applyNumberFormat="1" applyFont="1" applyBorder="1" applyAlignment="1">
      <alignment/>
      <protection/>
    </xf>
    <xf numFmtId="168" fontId="2" fillId="0" borderId="43" xfId="85" applyNumberFormat="1" applyFont="1" applyBorder="1" applyAlignment="1">
      <alignment/>
      <protection/>
    </xf>
    <xf numFmtId="168" fontId="2" fillId="0" borderId="43" xfId="85" applyNumberFormat="1" applyFont="1" applyFill="1" applyBorder="1" applyAlignment="1">
      <alignment/>
      <protection/>
    </xf>
    <xf numFmtId="168" fontId="2" fillId="0" borderId="43" xfId="85" applyNumberFormat="1" applyFont="1" applyBorder="1" applyAlignment="1">
      <alignment/>
      <protection/>
    </xf>
    <xf numFmtId="168" fontId="4" fillId="0" borderId="47" xfId="85" applyNumberFormat="1" applyFont="1" applyBorder="1" applyAlignment="1">
      <alignment/>
      <protection/>
    </xf>
    <xf numFmtId="4" fontId="2" fillId="0" borderId="0" xfId="85" applyNumberFormat="1" applyFont="1">
      <alignment/>
      <protection/>
    </xf>
    <xf numFmtId="168" fontId="2" fillId="0" borderId="43" xfId="85" applyNumberFormat="1" applyFont="1" applyBorder="1" applyAlignment="1">
      <alignment horizontal="center"/>
      <protection/>
    </xf>
    <xf numFmtId="168" fontId="2" fillId="0" borderId="43" xfId="85" applyNumberFormat="1" applyFont="1" applyBorder="1" applyAlignment="1">
      <alignment horizontal="center"/>
      <protection/>
    </xf>
    <xf numFmtId="0" fontId="2" fillId="43" borderId="0" xfId="85" applyFont="1" applyFill="1">
      <alignment/>
      <protection/>
    </xf>
    <xf numFmtId="4" fontId="4" fillId="0" borderId="0" xfId="85" applyNumberFormat="1" applyFont="1" applyBorder="1" applyAlignment="1">
      <alignment/>
      <protection/>
    </xf>
    <xf numFmtId="168" fontId="4" fillId="0" borderId="0" xfId="85" applyNumberFormat="1" applyFont="1" applyBorder="1" applyAlignme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0" fontId="2" fillId="0" borderId="33" xfId="85" applyFont="1" applyBorder="1">
      <alignment/>
      <protection/>
    </xf>
    <xf numFmtId="168" fontId="2" fillId="0" borderId="41" xfId="85" applyNumberFormat="1" applyFont="1" applyBorder="1" applyAlignment="1">
      <alignment horizontal="center"/>
      <protection/>
    </xf>
    <xf numFmtId="4" fontId="2" fillId="0" borderId="36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4" fontId="4" fillId="0" borderId="48" xfId="85" applyNumberFormat="1" applyFont="1" applyFill="1" applyBorder="1">
      <alignment/>
      <protection/>
    </xf>
    <xf numFmtId="4" fontId="7" fillId="0" borderId="44" xfId="85" applyNumberFormat="1" applyFont="1" applyBorder="1">
      <alignment/>
      <protection/>
    </xf>
    <xf numFmtId="4" fontId="5" fillId="0" borderId="41" xfId="85" applyNumberFormat="1" applyFont="1" applyFill="1" applyBorder="1">
      <alignment/>
      <protection/>
    </xf>
    <xf numFmtId="4" fontId="4" fillId="0" borderId="42" xfId="85" applyNumberFormat="1" applyFont="1" applyFill="1" applyBorder="1">
      <alignment/>
      <protection/>
    </xf>
    <xf numFmtId="3" fontId="8" fillId="0" borderId="0" xfId="85" applyNumberFormat="1" applyFon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49" xfId="0" applyFont="1" applyBorder="1" applyAlignment="1">
      <alignment/>
    </xf>
    <xf numFmtId="2" fontId="6" fillId="0" borderId="28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right"/>
    </xf>
    <xf numFmtId="2" fontId="6" fillId="0" borderId="40" xfId="0" applyNumberFormat="1" applyFont="1" applyBorder="1" applyAlignment="1">
      <alignment horizontal="center"/>
    </xf>
    <xf numFmtId="171" fontId="6" fillId="0" borderId="41" xfId="0" applyNumberFormat="1" applyFont="1" applyBorder="1" applyAlignment="1">
      <alignment horizontal="right"/>
    </xf>
    <xf numFmtId="49" fontId="6" fillId="0" borderId="41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9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4" xfId="85" applyFont="1" applyFill="1" applyBorder="1" applyAlignment="1">
      <alignment horizontal="center"/>
      <protection/>
    </xf>
    <xf numFmtId="0" fontId="2" fillId="0" borderId="47" xfId="85" applyFont="1" applyFill="1" applyBorder="1" applyAlignment="1">
      <alignment horizontal="center"/>
      <protection/>
    </xf>
    <xf numFmtId="49" fontId="2" fillId="0" borderId="42" xfId="85" applyNumberFormat="1" applyFont="1" applyFill="1" applyBorder="1" applyAlignment="1">
      <alignment horizontal="center"/>
      <protection/>
    </xf>
    <xf numFmtId="49" fontId="2" fillId="0" borderId="47" xfId="85" applyNumberFormat="1" applyFont="1" applyFill="1" applyBorder="1" applyAlignment="1">
      <alignment horizontal="center"/>
      <protection/>
    </xf>
    <xf numFmtId="4" fontId="7" fillId="0" borderId="44" xfId="85" applyNumberFormat="1" applyFont="1" applyFill="1" applyBorder="1">
      <alignment/>
      <protection/>
    </xf>
    <xf numFmtId="0" fontId="6" fillId="0" borderId="41" xfId="0" applyFont="1" applyFill="1" applyBorder="1" applyAlignment="1">
      <alignment horizontal="center"/>
    </xf>
    <xf numFmtId="0" fontId="1" fillId="0" borderId="0" xfId="86" applyFill="1">
      <alignment/>
      <protection/>
    </xf>
    <xf numFmtId="0" fontId="1" fillId="0" borderId="0" xfId="86">
      <alignment/>
      <protection/>
    </xf>
    <xf numFmtId="2" fontId="1" fillId="0" borderId="0" xfId="86" applyNumberFormat="1">
      <alignment/>
      <protection/>
    </xf>
    <xf numFmtId="168" fontId="2" fillId="0" borderId="41" xfId="85" applyNumberFormat="1" applyFont="1" applyBorder="1" applyAlignment="1">
      <alignment/>
      <protection/>
    </xf>
    <xf numFmtId="4" fontId="4" fillId="0" borderId="47" xfId="85" applyNumberFormat="1" applyFont="1" applyBorder="1">
      <alignment/>
      <protection/>
    </xf>
    <xf numFmtId="174" fontId="2" fillId="0" borderId="0" xfId="85" applyNumberFormat="1" applyFont="1">
      <alignment/>
      <protection/>
    </xf>
    <xf numFmtId="168" fontId="2" fillId="0" borderId="41" xfId="85" applyNumberFormat="1" applyFont="1" applyFill="1" applyBorder="1">
      <alignment/>
      <protection/>
    </xf>
    <xf numFmtId="168" fontId="2" fillId="0" borderId="41" xfId="85" applyNumberFormat="1" applyFont="1" applyFill="1" applyBorder="1" applyAlignment="1">
      <alignment horizontal="center"/>
      <protection/>
    </xf>
    <xf numFmtId="168" fontId="7" fillId="0" borderId="41" xfId="85" applyNumberFormat="1" applyFont="1" applyFill="1" applyBorder="1">
      <alignment/>
      <protection/>
    </xf>
    <xf numFmtId="4" fontId="7" fillId="0" borderId="43" xfId="85" applyNumberFormat="1" applyFont="1" applyFill="1" applyBorder="1">
      <alignment/>
      <protection/>
    </xf>
    <xf numFmtId="4" fontId="5" fillId="0" borderId="44" xfId="85" applyNumberFormat="1" applyFont="1" applyFill="1" applyBorder="1">
      <alignment/>
      <protection/>
    </xf>
    <xf numFmtId="168" fontId="5" fillId="0" borderId="41" xfId="85" applyNumberFormat="1" applyFont="1" applyFill="1" applyBorder="1">
      <alignment/>
      <protection/>
    </xf>
    <xf numFmtId="168" fontId="5" fillId="0" borderId="43" xfId="85" applyNumberFormat="1" applyFont="1" applyFill="1" applyBorder="1">
      <alignment/>
      <protection/>
    </xf>
    <xf numFmtId="168" fontId="2" fillId="0" borderId="41" xfId="85" applyNumberFormat="1" applyFont="1" applyFill="1" applyBorder="1">
      <alignment/>
      <protection/>
    </xf>
    <xf numFmtId="168" fontId="2" fillId="0" borderId="41" xfId="85" applyNumberFormat="1" applyFont="1" applyFill="1" applyBorder="1" applyAlignment="1">
      <alignment horizontal="center"/>
      <protection/>
    </xf>
    <xf numFmtId="4" fontId="2" fillId="0" borderId="43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173" fontId="2" fillId="0" borderId="0" xfId="85" applyNumberFormat="1" applyFont="1">
      <alignment/>
      <protection/>
    </xf>
    <xf numFmtId="182" fontId="2" fillId="0" borderId="0" xfId="85" applyNumberFormat="1" applyFont="1">
      <alignment/>
      <protection/>
    </xf>
    <xf numFmtId="164" fontId="2" fillId="0" borderId="28" xfId="85" applyNumberFormat="1" applyFont="1" applyBorder="1" applyAlignment="1">
      <alignment horizontal="center"/>
      <protection/>
    </xf>
    <xf numFmtId="0" fontId="2" fillId="0" borderId="37" xfId="85" applyFont="1" applyFill="1" applyBorder="1" applyAlignment="1">
      <alignment horizontal="center"/>
      <protection/>
    </xf>
    <xf numFmtId="4" fontId="4" fillId="0" borderId="35" xfId="85" applyNumberFormat="1" applyFont="1" applyFill="1" applyBorder="1">
      <alignment/>
      <protection/>
    </xf>
    <xf numFmtId="4" fontId="2" fillId="0" borderId="40" xfId="85" applyNumberFormat="1" applyFont="1" applyFill="1" applyBorder="1">
      <alignment/>
      <protection/>
    </xf>
    <xf numFmtId="0" fontId="2" fillId="0" borderId="47" xfId="85" applyFont="1" applyBorder="1" applyAlignment="1">
      <alignment horizontal="center"/>
      <protection/>
    </xf>
    <xf numFmtId="0" fontId="2" fillId="0" borderId="43" xfId="85" applyFont="1" applyBorder="1" applyAlignment="1">
      <alignment horizontal="center"/>
      <protection/>
    </xf>
    <xf numFmtId="4" fontId="8" fillId="0" borderId="43" xfId="85" applyNumberFormat="1" applyFont="1" applyFill="1" applyBorder="1">
      <alignment/>
      <protection/>
    </xf>
    <xf numFmtId="4" fontId="4" fillId="0" borderId="34" xfId="85" applyNumberFormat="1" applyFont="1" applyFill="1" applyBorder="1">
      <alignment/>
      <protection/>
    </xf>
    <xf numFmtId="4" fontId="4" fillId="0" borderId="43" xfId="85" applyNumberFormat="1" applyFont="1" applyFill="1" applyBorder="1">
      <alignment/>
      <protection/>
    </xf>
    <xf numFmtId="4" fontId="5" fillId="0" borderId="43" xfId="85" applyNumberFormat="1" applyFont="1" applyFill="1" applyBorder="1">
      <alignment/>
      <protection/>
    </xf>
    <xf numFmtId="4" fontId="4" fillId="0" borderId="47" xfId="85" applyNumberFormat="1" applyFont="1" applyFill="1" applyBorder="1">
      <alignment/>
      <protection/>
    </xf>
    <xf numFmtId="0" fontId="2" fillId="0" borderId="40" xfId="85" applyFont="1" applyBorder="1">
      <alignment/>
      <protection/>
    </xf>
    <xf numFmtId="0" fontId="2" fillId="0" borderId="47" xfId="85" applyFont="1" applyBorder="1">
      <alignment/>
      <protection/>
    </xf>
    <xf numFmtId="4" fontId="8" fillId="0" borderId="44" xfId="85" applyNumberFormat="1" applyFont="1" applyFill="1" applyBorder="1">
      <alignment/>
      <protection/>
    </xf>
    <xf numFmtId="0" fontId="2" fillId="0" borderId="37" xfId="85" applyFont="1" applyBorder="1" applyAlignment="1">
      <alignment horizontal="center"/>
      <protection/>
    </xf>
    <xf numFmtId="0" fontId="2" fillId="0" borderId="28" xfId="85" applyFont="1" applyBorder="1">
      <alignment/>
      <protection/>
    </xf>
    <xf numFmtId="0" fontId="6" fillId="0" borderId="0" xfId="86" applyFont="1">
      <alignment/>
      <protection/>
    </xf>
    <xf numFmtId="0" fontId="6" fillId="0" borderId="31" xfId="86" applyFont="1" applyBorder="1">
      <alignment/>
      <protection/>
    </xf>
    <xf numFmtId="0" fontId="6" fillId="0" borderId="36" xfId="86" applyFont="1" applyBorder="1" applyAlignment="1">
      <alignment horizontal="center"/>
      <protection/>
    </xf>
    <xf numFmtId="0" fontId="6" fillId="0" borderId="28" xfId="86" applyFont="1" applyBorder="1">
      <alignment/>
      <protection/>
    </xf>
    <xf numFmtId="0" fontId="6" fillId="0" borderId="40" xfId="86" applyFont="1" applyBorder="1">
      <alignment/>
      <protection/>
    </xf>
    <xf numFmtId="0" fontId="6" fillId="0" borderId="49" xfId="86" applyFont="1" applyBorder="1">
      <alignment/>
      <protection/>
    </xf>
    <xf numFmtId="0" fontId="6" fillId="0" borderId="50" xfId="86" applyFont="1" applyBorder="1">
      <alignment/>
      <protection/>
    </xf>
    <xf numFmtId="0" fontId="6" fillId="0" borderId="51" xfId="86" applyFont="1" applyBorder="1" applyAlignment="1">
      <alignment horizontal="center"/>
      <protection/>
    </xf>
    <xf numFmtId="0" fontId="6" fillId="0" borderId="52" xfId="86" applyFont="1" applyBorder="1" applyAlignment="1">
      <alignment horizontal="center"/>
      <protection/>
    </xf>
    <xf numFmtId="0" fontId="6" fillId="0" borderId="53" xfId="86" applyFont="1" applyBorder="1" applyAlignment="1">
      <alignment horizontal="center"/>
      <protection/>
    </xf>
    <xf numFmtId="0" fontId="6" fillId="0" borderId="50" xfId="86" applyFont="1" applyBorder="1" applyAlignment="1">
      <alignment horizontal="center"/>
      <protection/>
    </xf>
    <xf numFmtId="0" fontId="6" fillId="0" borderId="54" xfId="86" applyFont="1" applyBorder="1" applyAlignment="1">
      <alignment horizontal="center"/>
      <protection/>
    </xf>
    <xf numFmtId="0" fontId="1" fillId="0" borderId="55" xfId="86" applyBorder="1">
      <alignment/>
      <protection/>
    </xf>
    <xf numFmtId="166" fontId="25" fillId="0" borderId="56" xfId="86" applyNumberFormat="1" applyFont="1" applyBorder="1">
      <alignment/>
      <protection/>
    </xf>
    <xf numFmtId="2" fontId="25" fillId="0" borderId="55" xfId="86" applyNumberFormat="1" applyFont="1" applyBorder="1">
      <alignment/>
      <protection/>
    </xf>
    <xf numFmtId="2" fontId="25" fillId="0" borderId="41" xfId="86" applyNumberFormat="1" applyFont="1" applyBorder="1">
      <alignment/>
      <protection/>
    </xf>
    <xf numFmtId="2" fontId="25" fillId="0" borderId="36" xfId="86" applyNumberFormat="1" applyFont="1" applyBorder="1">
      <alignment/>
      <protection/>
    </xf>
    <xf numFmtId="0" fontId="1" fillId="0" borderId="43" xfId="86" applyBorder="1">
      <alignment/>
      <protection/>
    </xf>
    <xf numFmtId="0" fontId="1" fillId="0" borderId="29" xfId="86" applyBorder="1">
      <alignment/>
      <protection/>
    </xf>
    <xf numFmtId="0" fontId="1" fillId="0" borderId="54" xfId="86" applyBorder="1">
      <alignment/>
      <protection/>
    </xf>
    <xf numFmtId="0" fontId="1" fillId="0" borderId="40" xfId="86" applyBorder="1">
      <alignment/>
      <protection/>
    </xf>
    <xf numFmtId="4" fontId="25" fillId="0" borderId="0" xfId="0" applyNumberFormat="1" applyFont="1" applyBorder="1" applyAlignment="1">
      <alignment horizontal="right"/>
    </xf>
    <xf numFmtId="4" fontId="6" fillId="0" borderId="41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168" fontId="2" fillId="0" borderId="29" xfId="85" applyNumberFormat="1" applyFont="1" applyFill="1" applyBorder="1">
      <alignment/>
      <protection/>
    </xf>
    <xf numFmtId="4" fontId="8" fillId="0" borderId="43" xfId="85" applyNumberFormat="1" applyFont="1" applyFill="1" applyBorder="1">
      <alignment/>
      <protection/>
    </xf>
    <xf numFmtId="168" fontId="8" fillId="0" borderId="41" xfId="85" applyNumberFormat="1" applyFont="1" applyFill="1" applyBorder="1">
      <alignment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168" fontId="4" fillId="0" borderId="47" xfId="85" applyNumberFormat="1" applyFont="1" applyFill="1" applyBorder="1" applyAlignment="1">
      <alignment/>
      <protection/>
    </xf>
    <xf numFmtId="0" fontId="4" fillId="0" borderId="33" xfId="85" applyFont="1" applyFill="1" applyBorder="1">
      <alignment/>
      <protection/>
    </xf>
    <xf numFmtId="168" fontId="2" fillId="0" borderId="43" xfId="85" applyNumberFormat="1" applyFont="1" applyFill="1" applyBorder="1" applyAlignment="1">
      <alignment/>
      <protection/>
    </xf>
    <xf numFmtId="168" fontId="7" fillId="0" borderId="43" xfId="85" applyNumberFormat="1" applyFont="1" applyFill="1" applyBorder="1" applyAlignment="1">
      <alignment/>
      <protection/>
    </xf>
    <xf numFmtId="168" fontId="4" fillId="0" borderId="43" xfId="85" applyNumberFormat="1" applyFont="1" applyFill="1" applyBorder="1" applyAlignment="1">
      <alignment/>
      <protection/>
    </xf>
    <xf numFmtId="0" fontId="2" fillId="0" borderId="33" xfId="85" applyFont="1" applyFill="1" applyBorder="1">
      <alignment/>
      <protection/>
    </xf>
    <xf numFmtId="164" fontId="2" fillId="0" borderId="40" xfId="85" applyNumberFormat="1" applyFont="1" applyFill="1" applyBorder="1" applyAlignment="1">
      <alignment horizontal="center"/>
      <protection/>
    </xf>
    <xf numFmtId="0" fontId="2" fillId="0" borderId="32" xfId="85" applyFont="1" applyFill="1" applyBorder="1">
      <alignment/>
      <protection/>
    </xf>
    <xf numFmtId="0" fontId="2" fillId="0" borderId="39" xfId="85" applyFont="1" applyFill="1" applyBorder="1" applyAlignment="1">
      <alignment horizontal="center"/>
      <protection/>
    </xf>
    <xf numFmtId="0" fontId="2" fillId="0" borderId="30" xfId="85" applyFont="1" applyFill="1" applyBorder="1" applyAlignment="1">
      <alignment horizontal="center"/>
      <protection/>
    </xf>
    <xf numFmtId="0" fontId="2" fillId="0" borderId="31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9" xfId="85" applyNumberFormat="1" applyFont="1" applyFill="1" applyBorder="1" applyAlignment="1">
      <alignment horizontal="center"/>
      <protection/>
    </xf>
    <xf numFmtId="168" fontId="2" fillId="0" borderId="41" xfId="85" applyNumberFormat="1" applyFont="1" applyFill="1" applyBorder="1" applyAlignment="1">
      <alignment/>
      <protection/>
    </xf>
    <xf numFmtId="4" fontId="2" fillId="0" borderId="43" xfId="85" applyNumberFormat="1" applyFont="1" applyFill="1" applyBorder="1" applyAlignment="1">
      <alignment/>
      <protection/>
    </xf>
    <xf numFmtId="168" fontId="2" fillId="0" borderId="41" xfId="85" applyNumberFormat="1" applyFont="1" applyFill="1" applyBorder="1" applyAlignment="1">
      <alignment/>
      <protection/>
    </xf>
    <xf numFmtId="4" fontId="2" fillId="0" borderId="43" xfId="85" applyNumberFormat="1" applyFont="1" applyFill="1" applyBorder="1" applyAlignment="1">
      <alignment/>
      <protection/>
    </xf>
    <xf numFmtId="166" fontId="25" fillId="0" borderId="43" xfId="86" applyNumberFormat="1" applyFont="1" applyBorder="1">
      <alignment/>
      <protection/>
    </xf>
    <xf numFmtId="0" fontId="25" fillId="0" borderId="30" xfId="86" applyFont="1" applyBorder="1">
      <alignment/>
      <protection/>
    </xf>
    <xf numFmtId="0" fontId="15" fillId="0" borderId="0" xfId="99">
      <alignment/>
      <protection/>
    </xf>
    <xf numFmtId="4" fontId="2" fillId="0" borderId="55" xfId="85" applyNumberFormat="1" applyFont="1" applyFill="1" applyBorder="1">
      <alignment/>
      <protection/>
    </xf>
    <xf numFmtId="4" fontId="2" fillId="0" borderId="41" xfId="85" applyNumberFormat="1" applyFont="1" applyFill="1" applyBorder="1">
      <alignment/>
      <protection/>
    </xf>
    <xf numFmtId="164" fontId="2" fillId="0" borderId="28" xfId="85" applyNumberFormat="1" applyFont="1" applyFill="1" applyBorder="1" applyAlignment="1">
      <alignment horizontal="center"/>
      <protection/>
    </xf>
    <xf numFmtId="168" fontId="2" fillId="0" borderId="41" xfId="85" applyNumberFormat="1" applyFont="1" applyBorder="1" applyAlignment="1">
      <alignment/>
      <protection/>
    </xf>
    <xf numFmtId="0" fontId="15" fillId="0" borderId="0" xfId="100">
      <alignment/>
      <protection/>
    </xf>
    <xf numFmtId="4" fontId="4" fillId="0" borderId="41" xfId="85" applyNumberFormat="1" applyFont="1" applyFill="1" applyBorder="1" applyAlignment="1">
      <alignment/>
      <protection/>
    </xf>
    <xf numFmtId="4" fontId="7" fillId="0" borderId="41" xfId="85" applyNumberFormat="1" applyFont="1" applyFill="1" applyBorder="1" applyAlignment="1">
      <alignment/>
      <protection/>
    </xf>
    <xf numFmtId="4" fontId="2" fillId="0" borderId="41" xfId="85" applyNumberFormat="1" applyFont="1" applyFill="1" applyBorder="1" applyAlignment="1">
      <alignment/>
      <protection/>
    </xf>
    <xf numFmtId="4" fontId="4" fillId="0" borderId="42" xfId="85" applyNumberFormat="1" applyFont="1" applyFill="1" applyBorder="1" applyAlignment="1">
      <alignment/>
      <protection/>
    </xf>
    <xf numFmtId="0" fontId="1" fillId="0" borderId="57" xfId="86" applyBorder="1">
      <alignment/>
      <protection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2" fontId="25" fillId="0" borderId="43" xfId="86" applyNumberFormat="1" applyFont="1" applyBorder="1">
      <alignment/>
      <protection/>
    </xf>
    <xf numFmtId="0" fontId="15" fillId="0" borderId="0" xfId="101">
      <alignment/>
      <protection/>
    </xf>
    <xf numFmtId="4" fontId="8" fillId="0" borderId="0" xfId="85" applyNumberFormat="1" applyFont="1" applyFill="1" applyBorder="1">
      <alignment/>
      <protection/>
    </xf>
    <xf numFmtId="49" fontId="6" fillId="0" borderId="30" xfId="85" applyNumberFormat="1" applyFont="1" applyFill="1" applyBorder="1" applyAlignment="1">
      <alignment horizontal="left" vertical="center" wrapText="1" indent="4"/>
      <protection/>
    </xf>
    <xf numFmtId="0" fontId="2" fillId="0" borderId="32" xfId="85" applyFont="1" applyFill="1" applyBorder="1" applyAlignment="1">
      <alignment horizontal="left" indent="1"/>
      <protection/>
    </xf>
    <xf numFmtId="4" fontId="2" fillId="0" borderId="38" xfId="85" applyNumberFormat="1" applyFont="1" applyBorder="1">
      <alignment/>
      <protection/>
    </xf>
    <xf numFmtId="168" fontId="4" fillId="0" borderId="57" xfId="85" applyNumberFormat="1" applyFont="1" applyFill="1" applyBorder="1">
      <alignment/>
      <protection/>
    </xf>
    <xf numFmtId="4" fontId="4" fillId="0" borderId="58" xfId="85" applyNumberFormat="1" applyFont="1" applyFill="1" applyBorder="1">
      <alignment/>
      <protection/>
    </xf>
    <xf numFmtId="168" fontId="4" fillId="0" borderId="46" xfId="85" applyNumberFormat="1" applyFont="1" applyFill="1" applyBorder="1">
      <alignment/>
      <protection/>
    </xf>
    <xf numFmtId="4" fontId="4" fillId="0" borderId="57" xfId="85" applyNumberFormat="1" applyFont="1" applyFill="1" applyBorder="1">
      <alignment/>
      <protection/>
    </xf>
    <xf numFmtId="0" fontId="4" fillId="0" borderId="31" xfId="85" applyFont="1" applyBorder="1">
      <alignment/>
      <protection/>
    </xf>
    <xf numFmtId="4" fontId="4" fillId="0" borderId="58" xfId="85" applyNumberFormat="1" applyFont="1" applyBorder="1">
      <alignment/>
      <protection/>
    </xf>
    <xf numFmtId="4" fontId="4" fillId="0" borderId="57" xfId="85" applyNumberFormat="1" applyFont="1" applyBorder="1">
      <alignment/>
      <protection/>
    </xf>
    <xf numFmtId="0" fontId="2" fillId="0" borderId="32" xfId="85" applyFont="1" applyFill="1" applyBorder="1" applyAlignment="1">
      <alignment horizontal="left" indent="4"/>
      <protection/>
    </xf>
    <xf numFmtId="4" fontId="4" fillId="0" borderId="0" xfId="85" applyNumberFormat="1" applyFont="1" applyFill="1" applyBorder="1">
      <alignment/>
      <protection/>
    </xf>
    <xf numFmtId="0" fontId="6" fillId="0" borderId="30" xfId="86" applyFont="1" applyBorder="1" applyAlignment="1">
      <alignment horizontal="center"/>
      <protection/>
    </xf>
    <xf numFmtId="2" fontId="25" fillId="0" borderId="55" xfId="86" applyNumberFormat="1" applyFont="1" applyFill="1" applyBorder="1">
      <alignment/>
      <protection/>
    </xf>
    <xf numFmtId="2" fontId="25" fillId="0" borderId="41" xfId="86" applyNumberFormat="1" applyFont="1" applyFill="1" applyBorder="1">
      <alignment/>
      <protection/>
    </xf>
    <xf numFmtId="166" fontId="25" fillId="0" borderId="43" xfId="86" applyNumberFormat="1" applyFont="1" applyFill="1" applyBorder="1">
      <alignment/>
      <protection/>
    </xf>
    <xf numFmtId="0" fontId="6" fillId="0" borderId="32" xfId="86" applyFont="1" applyBorder="1">
      <alignment/>
      <protection/>
    </xf>
    <xf numFmtId="2" fontId="1" fillId="0" borderId="41" xfId="86" applyNumberFormat="1" applyBorder="1">
      <alignment/>
      <protection/>
    </xf>
    <xf numFmtId="166" fontId="10" fillId="0" borderId="0" xfId="85" applyNumberFormat="1" applyFont="1" applyFill="1">
      <alignment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Border="1" applyAlignment="1">
      <alignment horizontal="center"/>
      <protection/>
    </xf>
    <xf numFmtId="49" fontId="2" fillId="0" borderId="0" xfId="85" applyNumberFormat="1" applyFont="1" applyFill="1" applyBorder="1" applyAlignment="1">
      <alignment horizontal="center"/>
      <protection/>
    </xf>
    <xf numFmtId="4" fontId="5" fillId="0" borderId="0" xfId="85" applyNumberFormat="1" applyFont="1" applyFill="1" applyBorder="1">
      <alignment/>
      <protection/>
    </xf>
    <xf numFmtId="4" fontId="4" fillId="0" borderId="0" xfId="85" applyNumberFormat="1" applyFont="1" applyBorder="1">
      <alignment/>
      <protection/>
    </xf>
    <xf numFmtId="4" fontId="7" fillId="0" borderId="0" xfId="85" applyNumberFormat="1" applyFont="1" applyBorder="1">
      <alignment/>
      <protection/>
    </xf>
    <xf numFmtId="168" fontId="5" fillId="0" borderId="0" xfId="85" applyNumberFormat="1" applyFont="1" applyFill="1" applyBorder="1">
      <alignment/>
      <protection/>
    </xf>
    <xf numFmtId="0" fontId="5" fillId="0" borderId="0" xfId="85" applyFont="1" applyFill="1">
      <alignment/>
      <protection/>
    </xf>
    <xf numFmtId="166" fontId="26" fillId="0" borderId="56" xfId="86" applyNumberFormat="1" applyFont="1" applyBorder="1">
      <alignment/>
      <protection/>
    </xf>
    <xf numFmtId="168" fontId="11" fillId="0" borderId="0" xfId="86" applyNumberFormat="1" applyFont="1">
      <alignment/>
      <protection/>
    </xf>
    <xf numFmtId="2" fontId="26" fillId="0" borderId="43" xfId="86" applyNumberFormat="1" applyFont="1" applyBorder="1">
      <alignment/>
      <protection/>
    </xf>
    <xf numFmtId="2" fontId="26" fillId="0" borderId="36" xfId="86" applyNumberFormat="1" applyFont="1" applyBorder="1">
      <alignment/>
      <protection/>
    </xf>
    <xf numFmtId="166" fontId="26" fillId="0" borderId="43" xfId="86" applyNumberFormat="1" applyFont="1" applyBorder="1">
      <alignment/>
      <protection/>
    </xf>
    <xf numFmtId="2" fontId="26" fillId="0" borderId="41" xfId="86" applyNumberFormat="1" applyFont="1" applyBorder="1">
      <alignment/>
      <protection/>
    </xf>
    <xf numFmtId="2" fontId="26" fillId="0" borderId="55" xfId="86" applyNumberFormat="1" applyFont="1" applyBorder="1">
      <alignment/>
      <protection/>
    </xf>
    <xf numFmtId="166" fontId="25" fillId="0" borderId="55" xfId="86" applyNumberFormat="1" applyFont="1" applyBorder="1">
      <alignment/>
      <protection/>
    </xf>
    <xf numFmtId="0" fontId="6" fillId="0" borderId="30" xfId="86" applyFont="1" applyBorder="1">
      <alignment/>
      <protection/>
    </xf>
    <xf numFmtId="168" fontId="5" fillId="0" borderId="0" xfId="86" applyNumberFormat="1" applyFont="1">
      <alignment/>
      <protection/>
    </xf>
    <xf numFmtId="168" fontId="25" fillId="0" borderId="56" xfId="86" applyNumberFormat="1" applyFont="1" applyBorder="1" applyAlignment="1">
      <alignment/>
      <protection/>
    </xf>
    <xf numFmtId="168" fontId="25" fillId="0" borderId="0" xfId="86" applyNumberFormat="1" applyFont="1" applyBorder="1" applyAlignment="1">
      <alignment/>
      <protection/>
    </xf>
    <xf numFmtId="4" fontId="25" fillId="0" borderId="36" xfId="86" applyNumberFormat="1" applyFont="1" applyBorder="1" applyAlignment="1">
      <alignment/>
      <protection/>
    </xf>
    <xf numFmtId="4" fontId="25" fillId="0" borderId="43" xfId="86" applyNumberFormat="1" applyFont="1" applyBorder="1" applyAlignment="1">
      <alignment/>
      <protection/>
    </xf>
    <xf numFmtId="4" fontId="25" fillId="0" borderId="41" xfId="86" applyNumberFormat="1" applyFont="1" applyBorder="1" applyAlignment="1">
      <alignment/>
      <protection/>
    </xf>
    <xf numFmtId="4" fontId="25" fillId="0" borderId="55" xfId="86" applyNumberFormat="1" applyFont="1" applyBorder="1" applyAlignment="1">
      <alignment/>
      <protection/>
    </xf>
    <xf numFmtId="0" fontId="1" fillId="0" borderId="59" xfId="86" applyBorder="1">
      <alignment/>
      <protection/>
    </xf>
    <xf numFmtId="0" fontId="1" fillId="0" borderId="60" xfId="86" applyBorder="1">
      <alignment/>
      <protection/>
    </xf>
    <xf numFmtId="0" fontId="1" fillId="0" borderId="35" xfId="86" applyBorder="1">
      <alignment/>
      <protection/>
    </xf>
    <xf numFmtId="49" fontId="6" fillId="0" borderId="57" xfId="86" applyNumberFormat="1" applyFont="1" applyBorder="1" applyAlignment="1">
      <alignment horizontal="center"/>
      <protection/>
    </xf>
    <xf numFmtId="49" fontId="6" fillId="0" borderId="46" xfId="86" applyNumberFormat="1" applyFont="1" applyBorder="1" applyAlignment="1">
      <alignment horizontal="center"/>
      <protection/>
    </xf>
    <xf numFmtId="49" fontId="6" fillId="0" borderId="61" xfId="86" applyNumberFormat="1" applyFont="1" applyBorder="1" applyAlignment="1">
      <alignment horizontal="center"/>
      <protection/>
    </xf>
    <xf numFmtId="0" fontId="6" fillId="0" borderId="37" xfId="86" applyFont="1" applyBorder="1" applyAlignment="1">
      <alignment horizontal="center"/>
      <protection/>
    </xf>
    <xf numFmtId="0" fontId="6" fillId="0" borderId="43" xfId="86" applyFont="1" applyBorder="1" applyAlignment="1">
      <alignment horizontal="center"/>
      <protection/>
    </xf>
    <xf numFmtId="0" fontId="6" fillId="0" borderId="41" xfId="86" applyFont="1" applyBorder="1" applyAlignment="1">
      <alignment horizontal="center"/>
      <protection/>
    </xf>
    <xf numFmtId="0" fontId="6" fillId="0" borderId="55" xfId="86" applyFont="1" applyBorder="1" applyAlignment="1">
      <alignment horizontal="center"/>
      <protection/>
    </xf>
    <xf numFmtId="0" fontId="6" fillId="0" borderId="62" xfId="86" applyFont="1" applyBorder="1" applyAlignment="1">
      <alignment horizontal="center"/>
      <protection/>
    </xf>
    <xf numFmtId="0" fontId="6" fillId="0" borderId="63" xfId="86" applyFont="1" applyBorder="1" applyAlignment="1">
      <alignment horizontal="center"/>
      <protection/>
    </xf>
    <xf numFmtId="0" fontId="6" fillId="0" borderId="29" xfId="86" applyFont="1" applyBorder="1" applyAlignment="1">
      <alignment horizontal="center"/>
      <protection/>
    </xf>
    <xf numFmtId="0" fontId="6" fillId="0" borderId="0" xfId="86" applyFont="1" applyAlignment="1">
      <alignment horizontal="center"/>
      <protection/>
    </xf>
    <xf numFmtId="2" fontId="25" fillId="0" borderId="41" xfId="86" applyNumberFormat="1" applyFont="1" applyFill="1" applyBorder="1" applyAlignment="1">
      <alignment horizontal="center"/>
      <protection/>
    </xf>
    <xf numFmtId="166" fontId="25" fillId="0" borderId="43" xfId="86" applyNumberFormat="1" applyFont="1" applyFill="1" applyBorder="1" applyAlignment="1">
      <alignment horizontal="center"/>
      <protection/>
    </xf>
    <xf numFmtId="2" fontId="25" fillId="0" borderId="36" xfId="86" applyNumberFormat="1" applyFont="1" applyFill="1" applyBorder="1" applyAlignment="1">
      <alignment horizontal="center"/>
      <protection/>
    </xf>
    <xf numFmtId="2" fontId="25" fillId="0" borderId="43" xfId="86" applyNumberFormat="1" applyFont="1" applyFill="1" applyBorder="1" applyAlignment="1">
      <alignment horizontal="center"/>
      <protection/>
    </xf>
    <xf numFmtId="168" fontId="5" fillId="0" borderId="0" xfId="86" applyNumberFormat="1" applyFont="1" applyFill="1" applyAlignment="1">
      <alignment horizontal="center"/>
      <protection/>
    </xf>
    <xf numFmtId="166" fontId="25" fillId="0" borderId="56" xfId="86" applyNumberFormat="1" applyFont="1" applyFill="1" applyBorder="1" applyAlignment="1">
      <alignment horizontal="center"/>
      <protection/>
    </xf>
    <xf numFmtId="49" fontId="4" fillId="0" borderId="42" xfId="85" applyNumberFormat="1" applyFont="1" applyFill="1" applyBorder="1" applyAlignment="1">
      <alignment horizontal="center"/>
      <protection/>
    </xf>
    <xf numFmtId="171" fontId="6" fillId="0" borderId="41" xfId="0" applyNumberFormat="1" applyFont="1" applyFill="1" applyBorder="1" applyAlignment="1">
      <alignment horizontal="center"/>
    </xf>
    <xf numFmtId="0" fontId="27" fillId="0" borderId="0" xfId="86" applyFont="1" applyFill="1" applyBorder="1">
      <alignment/>
      <protection/>
    </xf>
    <xf numFmtId="0" fontId="27" fillId="0" borderId="0" xfId="86" applyFont="1" applyFill="1">
      <alignment/>
      <protection/>
    </xf>
    <xf numFmtId="0" fontId="9" fillId="0" borderId="0" xfId="86" applyFont="1" applyFill="1">
      <alignment/>
      <protection/>
    </xf>
    <xf numFmtId="49" fontId="4" fillId="0" borderId="31" xfId="85" applyNumberFormat="1" applyFont="1" applyFill="1" applyBorder="1">
      <alignment/>
      <protection/>
    </xf>
    <xf numFmtId="49" fontId="2" fillId="0" borderId="30" xfId="85" applyNumberFormat="1" applyFont="1" applyFill="1" applyBorder="1">
      <alignment/>
      <protection/>
    </xf>
    <xf numFmtId="49" fontId="7" fillId="0" borderId="30" xfId="85" applyNumberFormat="1" applyFont="1" applyFill="1" applyBorder="1">
      <alignment/>
      <protection/>
    </xf>
    <xf numFmtId="49" fontId="8" fillId="0" borderId="30" xfId="85" applyNumberFormat="1" applyFont="1" applyFill="1" applyBorder="1">
      <alignment/>
      <protection/>
    </xf>
    <xf numFmtId="49" fontId="6" fillId="0" borderId="30" xfId="85" applyNumberFormat="1" applyFont="1" applyFill="1" applyBorder="1">
      <alignment/>
      <protection/>
    </xf>
    <xf numFmtId="49" fontId="26" fillId="0" borderId="30" xfId="85" applyNumberFormat="1" applyFont="1" applyFill="1" applyBorder="1" applyAlignment="1">
      <alignment horizontal="left"/>
      <protection/>
    </xf>
    <xf numFmtId="49" fontId="11" fillId="0" borderId="30" xfId="85" applyNumberFormat="1" applyFont="1" applyFill="1" applyBorder="1">
      <alignment/>
      <protection/>
    </xf>
    <xf numFmtId="49" fontId="11" fillId="0" borderId="30" xfId="85" applyNumberFormat="1" applyFont="1" applyFill="1" applyBorder="1" applyAlignment="1">
      <alignment horizontal="left"/>
      <protection/>
    </xf>
    <xf numFmtId="49" fontId="11" fillId="0" borderId="30" xfId="85" applyNumberFormat="1" applyFont="1" applyFill="1" applyBorder="1">
      <alignment/>
      <protection/>
    </xf>
    <xf numFmtId="49" fontId="2" fillId="0" borderId="30" xfId="85" applyNumberFormat="1" applyFont="1" applyFill="1" applyBorder="1" applyAlignment="1">
      <alignment horizontal="left"/>
      <protection/>
    </xf>
    <xf numFmtId="49" fontId="26" fillId="0" borderId="30" xfId="85" applyNumberFormat="1" applyFont="1" applyFill="1" applyBorder="1" applyAlignment="1">
      <alignment horizontal="left" vertical="center" wrapText="1"/>
      <protection/>
    </xf>
    <xf numFmtId="49" fontId="2" fillId="0" borderId="32" xfId="85" applyNumberFormat="1" applyFont="1" applyFill="1" applyBorder="1" applyAlignment="1">
      <alignment horizontal="left"/>
      <protection/>
    </xf>
    <xf numFmtId="49" fontId="4" fillId="0" borderId="30" xfId="85" applyNumberFormat="1" applyFont="1" applyFill="1" applyBorder="1">
      <alignment/>
      <protection/>
    </xf>
    <xf numFmtId="0" fontId="2" fillId="0" borderId="30" xfId="85" applyFont="1" applyFill="1" applyBorder="1" applyAlignment="1">
      <alignment horizontal="left"/>
      <protection/>
    </xf>
    <xf numFmtId="49" fontId="11" fillId="0" borderId="30" xfId="85" applyNumberFormat="1" applyFont="1" applyFill="1" applyBorder="1" applyAlignment="1">
      <alignment horizontal="left"/>
      <protection/>
    </xf>
    <xf numFmtId="49" fontId="2" fillId="0" borderId="30" xfId="85" applyNumberFormat="1" applyFont="1" applyFill="1" applyBorder="1" applyAlignment="1">
      <alignment horizontal="left"/>
      <protection/>
    </xf>
    <xf numFmtId="168" fontId="4" fillId="0" borderId="42" xfId="85" applyNumberFormat="1" applyFont="1" applyFill="1" applyBorder="1" applyAlignment="1">
      <alignment/>
      <protection/>
    </xf>
    <xf numFmtId="171" fontId="6" fillId="0" borderId="41" xfId="0" applyNumberFormat="1" applyFont="1" applyFill="1" applyBorder="1" applyAlignment="1">
      <alignment/>
    </xf>
    <xf numFmtId="49" fontId="25" fillId="0" borderId="30" xfId="86" applyNumberFormat="1" applyFont="1" applyBorder="1">
      <alignment/>
      <protection/>
    </xf>
    <xf numFmtId="49" fontId="6" fillId="0" borderId="30" xfId="0" applyNumberFormat="1" applyFont="1" applyBorder="1" applyAlignment="1">
      <alignment/>
    </xf>
    <xf numFmtId="49" fontId="26" fillId="0" borderId="30" xfId="0" applyNumberFormat="1" applyFont="1" applyBorder="1" applyAlignment="1">
      <alignment/>
    </xf>
    <xf numFmtId="49" fontId="6" fillId="0" borderId="30" xfId="0" applyNumberFormat="1" applyFont="1" applyFill="1" applyBorder="1" applyAlignment="1">
      <alignment/>
    </xf>
    <xf numFmtId="49" fontId="25" fillId="0" borderId="30" xfId="86" applyNumberFormat="1" applyFont="1" applyFill="1" applyBorder="1">
      <alignment/>
      <protection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3" fillId="0" borderId="0" xfId="85" applyFont="1" applyAlignment="1">
      <alignment horizontal="left"/>
      <protection/>
    </xf>
    <xf numFmtId="0" fontId="2" fillId="0" borderId="66" xfId="85" applyFont="1" applyBorder="1" applyAlignment="1">
      <alignment horizontal="center"/>
      <protection/>
    </xf>
    <xf numFmtId="0" fontId="2" fillId="0" borderId="65" xfId="85" applyFont="1" applyBorder="1" applyAlignment="1">
      <alignment horizontal="center"/>
      <protection/>
    </xf>
    <xf numFmtId="0" fontId="2" fillId="0" borderId="67" xfId="85" applyFont="1" applyBorder="1" applyAlignment="1">
      <alignment horizontal="center"/>
      <protection/>
    </xf>
    <xf numFmtId="0" fontId="2" fillId="0" borderId="64" xfId="85" applyFont="1" applyBorder="1" applyAlignment="1">
      <alignment horizontal="center"/>
      <protection/>
    </xf>
    <xf numFmtId="0" fontId="3" fillId="0" borderId="0" xfId="85" applyFont="1" applyFill="1" applyAlignment="1">
      <alignment horizontal="left"/>
      <protection/>
    </xf>
    <xf numFmtId="0" fontId="2" fillId="0" borderId="64" xfId="85" applyFont="1" applyFill="1" applyBorder="1" applyAlignment="1">
      <alignment horizontal="center"/>
      <protection/>
    </xf>
    <xf numFmtId="0" fontId="2" fillId="0" borderId="65" xfId="85" applyFont="1" applyFill="1" applyBorder="1" applyAlignment="1">
      <alignment horizontal="center"/>
      <protection/>
    </xf>
    <xf numFmtId="0" fontId="2" fillId="0" borderId="66" xfId="85" applyFont="1" applyFill="1" applyBorder="1" applyAlignment="1">
      <alignment horizontal="center"/>
      <protection/>
    </xf>
    <xf numFmtId="0" fontId="2" fillId="0" borderId="67" xfId="85" applyFont="1" applyFill="1" applyBorder="1" applyAlignment="1">
      <alignment horizontal="center"/>
      <protection/>
    </xf>
    <xf numFmtId="0" fontId="6" fillId="0" borderId="0" xfId="86" applyFont="1" applyBorder="1" applyAlignment="1">
      <alignment horizontal="center"/>
      <protection/>
    </xf>
    <xf numFmtId="0" fontId="6" fillId="0" borderId="43" xfId="86" applyFont="1" applyBorder="1" applyAlignment="1">
      <alignment horizontal="center"/>
      <protection/>
    </xf>
    <xf numFmtId="0" fontId="6" fillId="0" borderId="68" xfId="86" applyFont="1" applyBorder="1" applyAlignment="1">
      <alignment horizontal="center"/>
      <protection/>
    </xf>
    <xf numFmtId="0" fontId="6" fillId="0" borderId="69" xfId="86" applyFont="1" applyBorder="1" applyAlignment="1">
      <alignment horizontal="center"/>
      <protection/>
    </xf>
    <xf numFmtId="0" fontId="40" fillId="0" borderId="0" xfId="86" applyFont="1" applyFill="1" applyAlignment="1">
      <alignment/>
      <protection/>
    </xf>
    <xf numFmtId="0" fontId="6" fillId="0" borderId="64" xfId="86" applyFont="1" applyBorder="1" applyAlignment="1">
      <alignment horizontal="center"/>
      <protection/>
    </xf>
    <xf numFmtId="0" fontId="6" fillId="0" borderId="66" xfId="86" applyFont="1" applyBorder="1" applyAlignment="1">
      <alignment horizontal="center"/>
      <protection/>
    </xf>
    <xf numFmtId="0" fontId="6" fillId="0" borderId="65" xfId="86" applyFont="1" applyBorder="1" applyAlignment="1">
      <alignment horizontal="center"/>
      <protection/>
    </xf>
    <xf numFmtId="0" fontId="6" fillId="0" borderId="60" xfId="86" applyFont="1" applyBorder="1" applyAlignment="1">
      <alignment horizontal="center"/>
      <protection/>
    </xf>
    <xf numFmtId="0" fontId="6" fillId="0" borderId="57" xfId="86" applyFont="1" applyBorder="1" applyAlignment="1">
      <alignment horizontal="center"/>
      <protection/>
    </xf>
    <xf numFmtId="0" fontId="6" fillId="0" borderId="61" xfId="86" applyFont="1" applyBorder="1" applyAlignment="1">
      <alignment horizontal="center"/>
      <protection/>
    </xf>
  </cellXfs>
  <cellStyles count="18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2" xfId="86"/>
    <cellStyle name="Normální 3" xfId="87"/>
    <cellStyle name="Normální 4" xfId="88"/>
    <cellStyle name="Normální 4 2" xfId="89"/>
    <cellStyle name="Normální 4_DP meziroč.srovnání" xfId="90"/>
    <cellStyle name="Normální 5" xfId="91"/>
    <cellStyle name="Normální 5 2" xfId="92"/>
    <cellStyle name="Normální 5_DP meziroč.srovnání" xfId="93"/>
    <cellStyle name="Normální 6" xfId="94"/>
    <cellStyle name="Normální 6 2" xfId="95"/>
    <cellStyle name="Normální 6_DP meziroč.srovnání" xfId="96"/>
    <cellStyle name="Normální 7" xfId="97"/>
    <cellStyle name="Normální 8" xfId="98"/>
    <cellStyle name="Normální_příjmy+výdaje SR leden-aktuální" xfId="99"/>
    <cellStyle name="Normální_příjmy+výdaje SR leden-aktuální_1" xfId="100"/>
    <cellStyle name="Normální_příjmy+výdaje SR leden-aktuální_2" xfId="101"/>
    <cellStyle name="Note" xfId="102"/>
    <cellStyle name="Output" xfId="103"/>
    <cellStyle name="Followed Hyperlink" xfId="104"/>
    <cellStyle name="Poznámka" xfId="105"/>
    <cellStyle name="Percent" xfId="106"/>
    <cellStyle name="Propojená buňka" xfId="107"/>
    <cellStyle name="SAPBEXaggData" xfId="108"/>
    <cellStyle name="SAPBEXaggData 2" xfId="109"/>
    <cellStyle name="SAPBEXaggData_příjmy+výdaje SR leden-aktuální" xfId="110"/>
    <cellStyle name="SAPBEXaggDataEmph" xfId="111"/>
    <cellStyle name="SAPBEXaggDataEmph 2" xfId="112"/>
    <cellStyle name="SAPBEXaggDataEmph_příjmy+výdaje SR leden-aktuální" xfId="113"/>
    <cellStyle name="SAPBEXaggItem" xfId="114"/>
    <cellStyle name="SAPBEXaggItem 2" xfId="115"/>
    <cellStyle name="SAPBEXaggItem_příjmy+výdaje SR leden-aktuální" xfId="116"/>
    <cellStyle name="SAPBEXaggItemX" xfId="117"/>
    <cellStyle name="SAPBEXexcBad7" xfId="118"/>
    <cellStyle name="SAPBEXexcBad8" xfId="119"/>
    <cellStyle name="SAPBEXexcBad9" xfId="120"/>
    <cellStyle name="SAPBEXexcCritical4" xfId="121"/>
    <cellStyle name="SAPBEXexcCritical5" xfId="122"/>
    <cellStyle name="SAPBEXexcCritical6" xfId="123"/>
    <cellStyle name="SAPBEXexcGood1" xfId="124"/>
    <cellStyle name="SAPBEXexcGood2" xfId="125"/>
    <cellStyle name="SAPBEXexcGood3" xfId="126"/>
    <cellStyle name="SAPBEXfilterDrill" xfId="127"/>
    <cellStyle name="SAPBEXFilterInfo1" xfId="128"/>
    <cellStyle name="SAPBEXFilterInfo2" xfId="129"/>
    <cellStyle name="SAPBEXFilterInfoHlavicka" xfId="130"/>
    <cellStyle name="SAPBEXfilterItem" xfId="131"/>
    <cellStyle name="SAPBEXfilterText" xfId="132"/>
    <cellStyle name="SAPBEXformats" xfId="133"/>
    <cellStyle name="SAPBEXformats 2" xfId="134"/>
    <cellStyle name="SAPBEXformats_příjmy+výdaje SR leden-aktuální" xfId="135"/>
    <cellStyle name="SAPBEXheaderItem" xfId="136"/>
    <cellStyle name="SAPBEXheaderItem 2" xfId="137"/>
    <cellStyle name="SAPBEXheaderItem_příjmy+výdaje SR leden-aktuální" xfId="138"/>
    <cellStyle name="SAPBEXheaderText" xfId="139"/>
    <cellStyle name="SAPBEXHLevel0" xfId="140"/>
    <cellStyle name="SAPBEXHLevel0 2" xfId="141"/>
    <cellStyle name="SAPBEXHLevel0 3" xfId="142"/>
    <cellStyle name="SAPBEXHLevel0 4" xfId="143"/>
    <cellStyle name="SAPBEXHLevel0_List1" xfId="144"/>
    <cellStyle name="SAPBEXHLevel0X" xfId="145"/>
    <cellStyle name="SAPBEXHLevel0X 2" xfId="146"/>
    <cellStyle name="SAPBEXHLevel0X_List1" xfId="147"/>
    <cellStyle name="SAPBEXHLevel1" xfId="148"/>
    <cellStyle name="SAPBEXHLevel1 2" xfId="149"/>
    <cellStyle name="SAPBEXHLevel1 3" xfId="150"/>
    <cellStyle name="SAPBEXHLevel1 4" xfId="151"/>
    <cellStyle name="SAPBEXHLevel1_List1" xfId="152"/>
    <cellStyle name="SAPBEXHLevel1X" xfId="153"/>
    <cellStyle name="SAPBEXHLevel2" xfId="154"/>
    <cellStyle name="SAPBEXHLevel2 2" xfId="155"/>
    <cellStyle name="SAPBEXHLevel2 3" xfId="156"/>
    <cellStyle name="SAPBEXHLevel2 4" xfId="157"/>
    <cellStyle name="SAPBEXHLevel2_List1" xfId="158"/>
    <cellStyle name="SAPBEXHLevel2X" xfId="159"/>
    <cellStyle name="SAPBEXHLevel3" xfId="160"/>
    <cellStyle name="SAPBEXHLevel3X" xfId="161"/>
    <cellStyle name="SAPBEXchaText" xfId="162"/>
    <cellStyle name="SAPBEXchaText 2" xfId="163"/>
    <cellStyle name="SAPBEXchaText_příjmy+výdaje SR leden-aktuální" xfId="164"/>
    <cellStyle name="SAPBEXinputData" xfId="165"/>
    <cellStyle name="SAPBEXItemHeader" xfId="166"/>
    <cellStyle name="SAPBEXresData" xfId="167"/>
    <cellStyle name="SAPBEXresDataEmph" xfId="168"/>
    <cellStyle name="SAPBEXresItem" xfId="169"/>
    <cellStyle name="SAPBEXresItemX" xfId="170"/>
    <cellStyle name="SAPBEXstdData" xfId="171"/>
    <cellStyle name="SAPBEXstdData 2" xfId="172"/>
    <cellStyle name="SAPBEXstdData_příjmy+výdaje SR leden-aktuální" xfId="173"/>
    <cellStyle name="SAPBEXstdDataEmph" xfId="174"/>
    <cellStyle name="SAPBEXstdDataEmph 2" xfId="175"/>
    <cellStyle name="SAPBEXstdDataEmph_příjmy+výdaje SR leden-aktuální" xfId="176"/>
    <cellStyle name="SAPBEXstdItem" xfId="177"/>
    <cellStyle name="SAPBEXstdItem 2" xfId="178"/>
    <cellStyle name="SAPBEXstdItem_příjmy+výdaje SR leden-aktuální" xfId="179"/>
    <cellStyle name="SAPBEXstdItemX" xfId="180"/>
    <cellStyle name="SAPBEXtitle" xfId="181"/>
    <cellStyle name="SAPBEXunassignedItem" xfId="182"/>
    <cellStyle name="SAPBEXundefined" xfId="183"/>
    <cellStyle name="Sheet Title" xfId="184"/>
    <cellStyle name="Správně" xfId="185"/>
    <cellStyle name="Text upozornění" xfId="186"/>
    <cellStyle name="Title" xfId="187"/>
    <cellStyle name="Total" xfId="188"/>
    <cellStyle name="Vstup" xfId="189"/>
    <cellStyle name="Výpočet" xfId="190"/>
    <cellStyle name="Výstup" xfId="191"/>
    <cellStyle name="Vysvětlující text" xfId="192"/>
    <cellStyle name="Warning Text" xfId="193"/>
    <cellStyle name="Zvýraznění 1" xfId="194"/>
    <cellStyle name="Zvýraznění 2" xfId="195"/>
    <cellStyle name="Zvýraznění 3" xfId="196"/>
    <cellStyle name="Zvýraznění 4" xfId="197"/>
    <cellStyle name="Zvýraznění 5" xfId="198"/>
    <cellStyle name="Zvýraznění 6" xfId="1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2">
        <row r="8">
          <cell r="D8">
            <v>3</v>
          </cell>
        </row>
        <row r="11">
          <cell r="D11" t="str">
            <v>10B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K19"/>
  <sheetViews>
    <sheetView showGridLines="0" tabSelected="1" workbookViewId="0" topLeftCell="A1">
      <selection activeCell="C12" sqref="C12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9.140625" style="0" customWidth="1"/>
    <col min="5" max="5" width="7.28125" style="0" customWidth="1"/>
    <col min="6" max="7" width="9.421875" style="0" customWidth="1"/>
    <col min="8" max="8" width="9.8515625" style="0" customWidth="1"/>
    <col min="9" max="9" width="7.140625" style="0" customWidth="1"/>
    <col min="10" max="11" width="9.421875" style="0" customWidth="1"/>
  </cols>
  <sheetData>
    <row r="9" ht="12.75">
      <c r="G9" s="175"/>
    </row>
    <row r="10" spans="3:11" ht="13.5" thickBot="1">
      <c r="C10" s="149"/>
      <c r="D10" s="149"/>
      <c r="E10" s="149"/>
      <c r="F10" s="149"/>
      <c r="G10" s="149"/>
      <c r="H10" s="149"/>
      <c r="I10" s="149"/>
      <c r="J10" s="149"/>
      <c r="K10" s="150" t="s">
        <v>81</v>
      </c>
    </row>
    <row r="11" spans="3:11" ht="12.75">
      <c r="C11" s="151"/>
      <c r="D11" s="377">
        <v>2016</v>
      </c>
      <c r="E11" s="378"/>
      <c r="F11" s="377">
        <v>2017</v>
      </c>
      <c r="G11" s="379"/>
      <c r="H11" s="379"/>
      <c r="I11" s="379"/>
      <c r="J11" s="379"/>
      <c r="K11" s="378"/>
    </row>
    <row r="12" spans="3:11" ht="12.75">
      <c r="C12" s="152" t="s">
        <v>75</v>
      </c>
      <c r="D12" s="160" t="s">
        <v>1</v>
      </c>
      <c r="E12" s="153" t="s">
        <v>2</v>
      </c>
      <c r="F12" s="154" t="s">
        <v>67</v>
      </c>
      <c r="G12" s="181" t="s">
        <v>0</v>
      </c>
      <c r="H12" s="173" t="s">
        <v>79</v>
      </c>
      <c r="I12" s="164" t="s">
        <v>2</v>
      </c>
      <c r="J12" s="164" t="s">
        <v>82</v>
      </c>
      <c r="K12" s="167" t="s">
        <v>4</v>
      </c>
    </row>
    <row r="13" spans="3:11" ht="13.5" thickBot="1">
      <c r="C13" s="152"/>
      <c r="D13" s="154" t="s">
        <v>70</v>
      </c>
      <c r="E13" s="153" t="s">
        <v>5</v>
      </c>
      <c r="F13" s="154" t="s">
        <v>68</v>
      </c>
      <c r="G13" s="181" t="s">
        <v>3</v>
      </c>
      <c r="H13" s="173" t="s">
        <v>70</v>
      </c>
      <c r="I13" s="165" t="s">
        <v>5</v>
      </c>
      <c r="J13" s="172" t="s">
        <v>137</v>
      </c>
      <c r="K13" s="168" t="s">
        <v>203</v>
      </c>
    </row>
    <row r="14" spans="3:11" ht="13.5" thickBot="1">
      <c r="C14" s="155"/>
      <c r="D14" s="176">
        <v>1</v>
      </c>
      <c r="E14" s="177">
        <v>2</v>
      </c>
      <c r="F14" s="43" t="s">
        <v>83</v>
      </c>
      <c r="G14" s="43" t="s">
        <v>84</v>
      </c>
      <c r="H14" s="43" t="s">
        <v>85</v>
      </c>
      <c r="I14" s="178" t="s">
        <v>86</v>
      </c>
      <c r="J14" s="178" t="s">
        <v>87</v>
      </c>
      <c r="K14" s="179" t="s">
        <v>99</v>
      </c>
    </row>
    <row r="15" spans="3:11" ht="12.75">
      <c r="C15" s="152"/>
      <c r="D15" s="154"/>
      <c r="E15" s="153"/>
      <c r="F15" s="154"/>
      <c r="G15" s="165"/>
      <c r="H15" s="173"/>
      <c r="I15" s="165"/>
      <c r="J15" s="165"/>
      <c r="K15" s="167"/>
    </row>
    <row r="16" spans="3:11" ht="12.75">
      <c r="C16" s="156" t="s">
        <v>76</v>
      </c>
      <c r="D16" s="242">
        <v>125.85597950278003</v>
      </c>
      <c r="E16" s="162">
        <v>10.658022282678479</v>
      </c>
      <c r="F16" s="242">
        <v>1249.27203718</v>
      </c>
      <c r="G16" s="241">
        <v>1249.27203718</v>
      </c>
      <c r="H16" s="240">
        <v>106.17041216583999</v>
      </c>
      <c r="I16" s="171">
        <v>8.498582294813867</v>
      </c>
      <c r="J16" s="171">
        <v>84.35865549280064</v>
      </c>
      <c r="K16" s="169">
        <v>-19.68556733694004</v>
      </c>
    </row>
    <row r="17" spans="3:11" ht="12.75">
      <c r="C17" s="156" t="s">
        <v>77</v>
      </c>
      <c r="D17" s="242">
        <v>79.98650039939</v>
      </c>
      <c r="E17" s="162">
        <v>6.394537026140877</v>
      </c>
      <c r="F17" s="242">
        <v>1309.27203718</v>
      </c>
      <c r="G17" s="241">
        <v>1309.27203718</v>
      </c>
      <c r="H17" s="240">
        <v>97.07032916348</v>
      </c>
      <c r="I17" s="171">
        <v>7.414068765461204</v>
      </c>
      <c r="J17" s="171">
        <v>121.35839007680886</v>
      </c>
      <c r="K17" s="169">
        <v>17.08382876409</v>
      </c>
    </row>
    <row r="18" spans="3:11" ht="12.75">
      <c r="C18" s="156" t="s">
        <v>78</v>
      </c>
      <c r="D18" s="242">
        <v>45.869479103390034</v>
      </c>
      <c r="E18" s="163">
        <v>-65.5278272905572</v>
      </c>
      <c r="F18" s="242">
        <v>-60</v>
      </c>
      <c r="G18" s="241">
        <v>-60</v>
      </c>
      <c r="H18" s="240">
        <v>9.100083002359995</v>
      </c>
      <c r="I18" s="350" t="s">
        <v>129</v>
      </c>
      <c r="J18" s="371">
        <v>19.83908075748661</v>
      </c>
      <c r="K18" s="169">
        <v>-36.76939610103004</v>
      </c>
    </row>
    <row r="19" spans="3:11" ht="6.75" customHeight="1" thickBot="1">
      <c r="C19" s="157"/>
      <c r="D19" s="161"/>
      <c r="E19" s="158"/>
      <c r="F19" s="159"/>
      <c r="G19" s="166"/>
      <c r="H19" s="174"/>
      <c r="I19" s="166"/>
      <c r="J19" s="166"/>
      <c r="K19" s="170"/>
    </row>
  </sheetData>
  <sheetProtection/>
  <mergeCells count="2">
    <mergeCell ref="D11:E11"/>
    <mergeCell ref="F11:K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96"/>
  <sheetViews>
    <sheetView showGridLines="0" workbookViewId="0" topLeftCell="A1">
      <selection activeCell="H51" sqref="H51"/>
    </sheetView>
  </sheetViews>
  <sheetFormatPr defaultColWidth="9.140625" defaultRowHeight="12.75"/>
  <cols>
    <col min="1" max="1" width="2.57421875" style="1" customWidth="1"/>
    <col min="2" max="2" width="50.00390625" style="1" customWidth="1"/>
    <col min="3" max="3" width="9.8515625" style="1" hidden="1" customWidth="1"/>
    <col min="4" max="4" width="10.00390625" style="1" bestFit="1" customWidth="1"/>
    <col min="5" max="6" width="9.8515625" style="1" customWidth="1"/>
    <col min="7" max="7" width="9.8515625" style="39" customWidth="1"/>
    <col min="8" max="8" width="10.00390625" style="1" bestFit="1" customWidth="1"/>
    <col min="9" max="11" width="9.8515625" style="1" customWidth="1"/>
    <col min="12" max="12" width="18.7109375" style="1" customWidth="1"/>
    <col min="13" max="13" width="15.421875" style="1" customWidth="1"/>
    <col min="14" max="14" width="10.00390625" style="1" bestFit="1" customWidth="1"/>
    <col min="15" max="15" width="9.28125" style="1" customWidth="1"/>
    <col min="16" max="16384" width="9.140625" style="1" customWidth="1"/>
  </cols>
  <sheetData>
    <row r="1" ht="19.5" customHeight="1"/>
    <row r="2" spans="2:8" ht="18">
      <c r="B2" s="380" t="s">
        <v>72</v>
      </c>
      <c r="C2" s="380"/>
      <c r="D2" s="380"/>
      <c r="E2" s="380"/>
      <c r="F2" s="380"/>
      <c r="G2" s="380"/>
      <c r="H2" s="380"/>
    </row>
    <row r="3" spans="3:11" ht="13.5" thickBot="1">
      <c r="C3" s="134" t="s">
        <v>73</v>
      </c>
      <c r="G3" s="38"/>
      <c r="I3" s="2"/>
      <c r="J3" s="2"/>
      <c r="K3" s="2" t="s">
        <v>81</v>
      </c>
    </row>
    <row r="4" spans="2:11" ht="12.75">
      <c r="B4" s="30"/>
      <c r="C4" s="44"/>
      <c r="D4" s="381">
        <v>2016</v>
      </c>
      <c r="E4" s="382"/>
      <c r="F4" s="381">
        <v>2017</v>
      </c>
      <c r="G4" s="381"/>
      <c r="H4" s="381"/>
      <c r="I4" s="381"/>
      <c r="J4" s="381"/>
      <c r="K4" s="382"/>
    </row>
    <row r="5" spans="2:11" ht="12.75">
      <c r="B5" s="31"/>
      <c r="C5" s="45"/>
      <c r="D5" s="94" t="s">
        <v>1</v>
      </c>
      <c r="E5" s="48" t="s">
        <v>2</v>
      </c>
      <c r="F5" s="4" t="s">
        <v>67</v>
      </c>
      <c r="G5" s="41" t="s">
        <v>0</v>
      </c>
      <c r="H5" s="5" t="s">
        <v>1</v>
      </c>
      <c r="I5" s="5" t="s">
        <v>2</v>
      </c>
      <c r="J5" s="5" t="s">
        <v>80</v>
      </c>
      <c r="K5" s="48" t="s">
        <v>4</v>
      </c>
    </row>
    <row r="6" spans="2:11" ht="13.5" customHeight="1" thickBot="1">
      <c r="B6" s="32"/>
      <c r="C6" s="58"/>
      <c r="D6" s="95" t="s">
        <v>70</v>
      </c>
      <c r="E6" s="89" t="s">
        <v>5</v>
      </c>
      <c r="F6" s="47" t="s">
        <v>68</v>
      </c>
      <c r="G6" s="42" t="s">
        <v>3</v>
      </c>
      <c r="H6" s="7" t="str">
        <f>D6</f>
        <v>leden</v>
      </c>
      <c r="I6" s="8" t="s">
        <v>5</v>
      </c>
      <c r="J6" s="8" t="s">
        <v>115</v>
      </c>
      <c r="K6" s="49" t="s">
        <v>116</v>
      </c>
    </row>
    <row r="7" spans="2:11" ht="13.5" customHeight="1" thickBot="1">
      <c r="B7" s="140"/>
      <c r="C7" s="46"/>
      <c r="D7" s="176">
        <v>1</v>
      </c>
      <c r="E7" s="177">
        <v>2</v>
      </c>
      <c r="F7" s="43" t="s">
        <v>83</v>
      </c>
      <c r="G7" s="43" t="s">
        <v>84</v>
      </c>
      <c r="H7" s="43" t="s">
        <v>85</v>
      </c>
      <c r="I7" s="178" t="s">
        <v>86</v>
      </c>
      <c r="J7" s="178" t="s">
        <v>87</v>
      </c>
      <c r="K7" s="179" t="s">
        <v>88</v>
      </c>
    </row>
    <row r="8" spans="2:14" ht="20.25" customHeight="1">
      <c r="B8" s="9" t="s">
        <v>6</v>
      </c>
      <c r="C8" s="90"/>
      <c r="D8" s="97"/>
      <c r="E8" s="101"/>
      <c r="F8" s="60"/>
      <c r="G8" s="61"/>
      <c r="H8" s="61"/>
      <c r="I8" s="50"/>
      <c r="J8" s="50"/>
      <c r="K8" s="59"/>
      <c r="M8" s="39"/>
      <c r="N8" s="39"/>
    </row>
    <row r="9" spans="2:11" ht="12.75">
      <c r="B9" s="11" t="s">
        <v>7</v>
      </c>
      <c r="C9" s="72"/>
      <c r="D9" s="65"/>
      <c r="E9" s="73"/>
      <c r="F9" s="63"/>
      <c r="G9" s="64"/>
      <c r="H9" s="65"/>
      <c r="I9" s="51"/>
      <c r="J9" s="51"/>
      <c r="K9" s="85"/>
    </row>
    <row r="10" spans="2:14" ht="18" customHeight="1">
      <c r="B10" s="12" t="s">
        <v>8</v>
      </c>
      <c r="C10" s="77"/>
      <c r="D10" s="79"/>
      <c r="E10" s="102"/>
      <c r="F10" s="67"/>
      <c r="G10" s="68"/>
      <c r="H10" s="68"/>
      <c r="I10" s="52"/>
      <c r="J10" s="52"/>
      <c r="K10" s="66"/>
      <c r="M10" s="39"/>
      <c r="N10" s="39"/>
    </row>
    <row r="11" spans="2:14" ht="18" customHeight="1">
      <c r="B11" s="13" t="s">
        <v>9</v>
      </c>
      <c r="C11" s="91"/>
      <c r="D11" s="98"/>
      <c r="E11" s="103"/>
      <c r="F11" s="69"/>
      <c r="G11" s="70"/>
      <c r="H11" s="70"/>
      <c r="I11" s="53"/>
      <c r="J11" s="53"/>
      <c r="K11" s="86"/>
      <c r="M11" s="39"/>
      <c r="N11" s="39"/>
    </row>
    <row r="12" spans="2:11" ht="12.75">
      <c r="B12" s="11" t="s">
        <v>10</v>
      </c>
      <c r="C12" s="72"/>
      <c r="D12" s="65"/>
      <c r="E12" s="73"/>
      <c r="F12" s="63"/>
      <c r="G12" s="64"/>
      <c r="H12" s="71"/>
      <c r="I12" s="54"/>
      <c r="J12" s="54"/>
      <c r="K12" s="62"/>
    </row>
    <row r="13" spans="2:14" ht="12.75">
      <c r="B13" s="11" t="s">
        <v>11</v>
      </c>
      <c r="C13" s="72"/>
      <c r="D13" s="65"/>
      <c r="E13" s="104"/>
      <c r="F13" s="63"/>
      <c r="G13" s="64"/>
      <c r="H13" s="65"/>
      <c r="I13" s="54"/>
      <c r="J13" s="54"/>
      <c r="K13" s="62"/>
      <c r="M13" s="39"/>
      <c r="N13" s="39"/>
    </row>
    <row r="14" spans="2:14" ht="12.75">
      <c r="B14" s="14" t="s">
        <v>12</v>
      </c>
      <c r="C14" s="72"/>
      <c r="D14" s="65"/>
      <c r="E14" s="104"/>
      <c r="F14" s="63"/>
      <c r="G14" s="64"/>
      <c r="H14" s="64"/>
      <c r="I14" s="54"/>
      <c r="J14" s="54"/>
      <c r="K14" s="62"/>
      <c r="M14" s="39"/>
      <c r="N14" s="39"/>
    </row>
    <row r="15" spans="2:14" ht="12.75">
      <c r="B15" s="15" t="s">
        <v>13</v>
      </c>
      <c r="C15" s="72"/>
      <c r="D15" s="65"/>
      <c r="E15" s="104"/>
      <c r="F15" s="63"/>
      <c r="G15" s="64"/>
      <c r="H15" s="63"/>
      <c r="I15" s="54"/>
      <c r="J15" s="54"/>
      <c r="K15" s="62"/>
      <c r="M15" s="39"/>
      <c r="N15" s="39"/>
    </row>
    <row r="16" spans="2:13" ht="12.75">
      <c r="B16" s="16" t="s">
        <v>14</v>
      </c>
      <c r="C16" s="72"/>
      <c r="D16" s="65"/>
      <c r="E16" s="104"/>
      <c r="F16" s="63"/>
      <c r="G16" s="64"/>
      <c r="H16" s="63"/>
      <c r="I16" s="54"/>
      <c r="J16" s="54"/>
      <c r="K16" s="62"/>
      <c r="M16" s="201"/>
    </row>
    <row r="17" spans="2:14" ht="12.75">
      <c r="B17" s="17" t="s">
        <v>15</v>
      </c>
      <c r="C17" s="72"/>
      <c r="D17" s="65"/>
      <c r="E17" s="104"/>
      <c r="F17" s="63"/>
      <c r="G17" s="64"/>
      <c r="H17" s="64"/>
      <c r="I17" s="54"/>
      <c r="J17" s="54"/>
      <c r="K17" s="62"/>
      <c r="N17" s="100"/>
    </row>
    <row r="18" spans="2:11" ht="12.75">
      <c r="B18" s="11" t="s">
        <v>16</v>
      </c>
      <c r="C18" s="72"/>
      <c r="D18" s="65"/>
      <c r="E18" s="104"/>
      <c r="F18" s="63"/>
      <c r="G18" s="64"/>
      <c r="H18" s="64"/>
      <c r="I18" s="54"/>
      <c r="J18" s="54"/>
      <c r="K18" s="62"/>
    </row>
    <row r="19" spans="2:14" ht="12.75">
      <c r="B19" s="11" t="s">
        <v>17</v>
      </c>
      <c r="C19" s="72"/>
      <c r="D19" s="65"/>
      <c r="E19" s="104"/>
      <c r="F19" s="63"/>
      <c r="G19" s="64"/>
      <c r="H19" s="64"/>
      <c r="I19" s="54"/>
      <c r="J19" s="54"/>
      <c r="K19" s="62"/>
      <c r="M19" s="39"/>
      <c r="N19" s="39"/>
    </row>
    <row r="20" spans="2:14" ht="12.75">
      <c r="B20" s="11" t="s">
        <v>18</v>
      </c>
      <c r="C20" s="72"/>
      <c r="D20" s="65"/>
      <c r="E20" s="104"/>
      <c r="F20" s="63"/>
      <c r="G20" s="64"/>
      <c r="H20" s="64"/>
      <c r="I20" s="54"/>
      <c r="J20" s="54"/>
      <c r="K20" s="62"/>
      <c r="M20" s="39"/>
      <c r="N20" s="39"/>
    </row>
    <row r="21" spans="2:14" ht="12.75">
      <c r="B21" s="18" t="s">
        <v>19</v>
      </c>
      <c r="C21" s="72"/>
      <c r="D21" s="65"/>
      <c r="E21" s="104"/>
      <c r="F21" s="63"/>
      <c r="G21" s="64"/>
      <c r="H21" s="64"/>
      <c r="I21" s="54"/>
      <c r="J21" s="54"/>
      <c r="K21" s="62"/>
      <c r="M21" s="39"/>
      <c r="N21" s="39"/>
    </row>
    <row r="22" spans="2:11" ht="12.75">
      <c r="B22" s="18" t="s">
        <v>20</v>
      </c>
      <c r="C22" s="72"/>
      <c r="D22" s="65"/>
      <c r="E22" s="104"/>
      <c r="F22" s="63"/>
      <c r="G22" s="64"/>
      <c r="H22" s="64"/>
      <c r="I22" s="54"/>
      <c r="J22" s="54"/>
      <c r="K22" s="62"/>
    </row>
    <row r="23" spans="2:11" ht="12.75">
      <c r="B23" s="19" t="s">
        <v>21</v>
      </c>
      <c r="C23" s="72"/>
      <c r="D23" s="65"/>
      <c r="E23" s="104"/>
      <c r="F23" s="63"/>
      <c r="G23" s="64"/>
      <c r="H23" s="64"/>
      <c r="I23" s="54"/>
      <c r="J23" s="54"/>
      <c r="K23" s="62"/>
    </row>
    <row r="24" spans="2:11" ht="12.75">
      <c r="B24" s="11" t="s">
        <v>22</v>
      </c>
      <c r="C24" s="72"/>
      <c r="D24" s="65"/>
      <c r="E24" s="104"/>
      <c r="F24" s="63"/>
      <c r="G24" s="64"/>
      <c r="H24" s="64"/>
      <c r="I24" s="54"/>
      <c r="J24" s="54"/>
      <c r="K24" s="62"/>
    </row>
    <row r="25" spans="2:11" ht="12.75">
      <c r="B25" s="11" t="s">
        <v>23</v>
      </c>
      <c r="C25" s="72"/>
      <c r="D25" s="65"/>
      <c r="E25" s="104"/>
      <c r="F25" s="63"/>
      <c r="G25" s="64"/>
      <c r="H25" s="64"/>
      <c r="I25" s="54"/>
      <c r="J25" s="54"/>
      <c r="K25" s="62"/>
    </row>
    <row r="26" spans="2:11" ht="12.75">
      <c r="B26" s="18" t="s">
        <v>24</v>
      </c>
      <c r="C26" s="72"/>
      <c r="D26" s="65"/>
      <c r="E26" s="104"/>
      <c r="F26" s="63"/>
      <c r="G26" s="64"/>
      <c r="H26" s="64"/>
      <c r="I26" s="54"/>
      <c r="J26" s="54"/>
      <c r="K26" s="62"/>
    </row>
    <row r="27" spans="2:11" ht="12.75">
      <c r="B27" s="18" t="s">
        <v>105</v>
      </c>
      <c r="C27" s="72"/>
      <c r="D27" s="65"/>
      <c r="E27" s="104"/>
      <c r="F27" s="63"/>
      <c r="G27" s="64"/>
      <c r="H27" s="64"/>
      <c r="I27" s="54"/>
      <c r="J27" s="54"/>
      <c r="K27" s="62"/>
    </row>
    <row r="28" spans="2:11" ht="12.75">
      <c r="B28" s="19" t="s">
        <v>100</v>
      </c>
      <c r="C28" s="72"/>
      <c r="D28" s="65"/>
      <c r="E28" s="104"/>
      <c r="F28" s="63"/>
      <c r="G28" s="64"/>
      <c r="H28" s="64"/>
      <c r="I28" s="54"/>
      <c r="J28" s="54"/>
      <c r="K28" s="62"/>
    </row>
    <row r="29" spans="2:11" ht="12.75">
      <c r="B29" s="19" t="s">
        <v>25</v>
      </c>
      <c r="C29" s="72"/>
      <c r="D29" s="65"/>
      <c r="E29" s="104"/>
      <c r="F29" s="63"/>
      <c r="G29" s="64"/>
      <c r="H29" s="64"/>
      <c r="I29" s="54"/>
      <c r="J29" s="54"/>
      <c r="K29" s="62"/>
    </row>
    <row r="30" spans="2:11" ht="12.75">
      <c r="B30" s="20" t="s">
        <v>131</v>
      </c>
      <c r="C30" s="72"/>
      <c r="D30" s="65"/>
      <c r="E30" s="109"/>
      <c r="F30" s="63"/>
      <c r="G30" s="64"/>
      <c r="H30" s="64"/>
      <c r="I30" s="54"/>
      <c r="J30" s="272"/>
      <c r="K30" s="62"/>
    </row>
    <row r="31" spans="2:11" ht="12.75">
      <c r="B31" s="11" t="s">
        <v>132</v>
      </c>
      <c r="C31" s="72"/>
      <c r="D31" s="65"/>
      <c r="E31" s="104"/>
      <c r="F31" s="63"/>
      <c r="G31" s="71"/>
      <c r="H31" s="71"/>
      <c r="I31" s="54"/>
      <c r="J31" s="54"/>
      <c r="K31" s="62"/>
    </row>
    <row r="32" spans="2:14" s="21" customFormat="1" ht="18" customHeight="1">
      <c r="B32" s="13" t="s">
        <v>26</v>
      </c>
      <c r="C32" s="96"/>
      <c r="D32" s="76"/>
      <c r="E32" s="105"/>
      <c r="F32" s="74"/>
      <c r="G32" s="75"/>
      <c r="H32" s="76"/>
      <c r="I32" s="53"/>
      <c r="J32" s="53"/>
      <c r="K32" s="86"/>
      <c r="M32" s="39"/>
      <c r="N32" s="148"/>
    </row>
    <row r="33" spans="2:14" ht="12.75">
      <c r="B33" s="11" t="s">
        <v>27</v>
      </c>
      <c r="C33" s="72"/>
      <c r="D33" s="65"/>
      <c r="E33" s="104"/>
      <c r="F33" s="33"/>
      <c r="G33" s="71"/>
      <c r="H33" s="65"/>
      <c r="I33" s="54"/>
      <c r="J33" s="54"/>
      <c r="K33" s="62"/>
      <c r="M33" s="39"/>
      <c r="N33" s="39"/>
    </row>
    <row r="34" spans="2:14" ht="18" customHeight="1">
      <c r="B34" s="22" t="s">
        <v>28</v>
      </c>
      <c r="C34" s="77"/>
      <c r="D34" s="79"/>
      <c r="E34" s="102"/>
      <c r="F34" s="67"/>
      <c r="G34" s="78"/>
      <c r="H34" s="79"/>
      <c r="I34" s="52"/>
      <c r="J34" s="52"/>
      <c r="K34" s="66"/>
      <c r="M34" s="39"/>
      <c r="N34" s="39"/>
    </row>
    <row r="35" spans="2:11" ht="12.75">
      <c r="B35" s="11" t="s">
        <v>10</v>
      </c>
      <c r="C35" s="72"/>
      <c r="D35" s="65"/>
      <c r="E35" s="73"/>
      <c r="F35" s="63"/>
      <c r="G35" s="64"/>
      <c r="H35" s="65"/>
      <c r="I35" s="54"/>
      <c r="J35" s="54"/>
      <c r="K35" s="62"/>
    </row>
    <row r="36" spans="2:14" ht="12.75">
      <c r="B36" s="23" t="s">
        <v>29</v>
      </c>
      <c r="C36" s="92"/>
      <c r="D36" s="99"/>
      <c r="E36" s="106"/>
      <c r="F36" s="80"/>
      <c r="G36" s="81"/>
      <c r="H36" s="81"/>
      <c r="I36" s="55"/>
      <c r="J36" s="55"/>
      <c r="K36" s="87"/>
      <c r="M36" s="39"/>
      <c r="N36" s="39"/>
    </row>
    <row r="37" spans="2:14" ht="12.75">
      <c r="B37" s="24" t="s">
        <v>134</v>
      </c>
      <c r="C37" s="92"/>
      <c r="D37" s="99"/>
      <c r="E37" s="106"/>
      <c r="F37" s="80"/>
      <c r="G37" s="81"/>
      <c r="H37" s="82"/>
      <c r="I37" s="55"/>
      <c r="J37" s="55"/>
      <c r="K37" s="87"/>
      <c r="M37" s="39"/>
      <c r="N37" s="39"/>
    </row>
    <row r="38" spans="2:13" ht="12.75">
      <c r="B38" s="25" t="s">
        <v>30</v>
      </c>
      <c r="C38" s="92"/>
      <c r="D38" s="80"/>
      <c r="E38" s="106"/>
      <c r="F38" s="80"/>
      <c r="G38" s="81"/>
      <c r="H38" s="81"/>
      <c r="I38" s="55"/>
      <c r="J38" s="55"/>
      <c r="K38" s="87"/>
      <c r="M38" s="131"/>
    </row>
    <row r="39" spans="2:11" ht="12.75">
      <c r="B39" s="25" t="s">
        <v>31</v>
      </c>
      <c r="C39" s="92"/>
      <c r="D39" s="80"/>
      <c r="E39" s="106"/>
      <c r="F39" s="80"/>
      <c r="G39" s="81"/>
      <c r="H39" s="81"/>
      <c r="I39" s="55"/>
      <c r="J39" s="55"/>
      <c r="K39" s="87"/>
    </row>
    <row r="40" spans="2:11" ht="12.75">
      <c r="B40" s="25" t="s">
        <v>32</v>
      </c>
      <c r="C40" s="92"/>
      <c r="D40" s="80"/>
      <c r="E40" s="106"/>
      <c r="F40" s="80"/>
      <c r="G40" s="82"/>
      <c r="H40" s="82"/>
      <c r="I40" s="55"/>
      <c r="J40" s="55"/>
      <c r="K40" s="87"/>
    </row>
    <row r="41" spans="2:11" ht="12.75">
      <c r="B41" s="286" t="s">
        <v>128</v>
      </c>
      <c r="C41" s="92"/>
      <c r="D41" s="80"/>
      <c r="E41" s="106"/>
      <c r="F41" s="80"/>
      <c r="G41" s="82"/>
      <c r="H41" s="82"/>
      <c r="I41" s="55"/>
      <c r="J41" s="55"/>
      <c r="K41" s="87"/>
    </row>
    <row r="42" spans="2:11" ht="12.75">
      <c r="B42" s="24" t="s">
        <v>33</v>
      </c>
      <c r="C42" s="92"/>
      <c r="D42" s="80"/>
      <c r="E42" s="106"/>
      <c r="F42" s="80"/>
      <c r="G42" s="81"/>
      <c r="H42" s="81"/>
      <c r="I42" s="55"/>
      <c r="J42" s="55"/>
      <c r="K42" s="87"/>
    </row>
    <row r="43" spans="2:14" ht="12.75">
      <c r="B43" s="24" t="s">
        <v>34</v>
      </c>
      <c r="C43" s="92"/>
      <c r="D43" s="80"/>
      <c r="E43" s="106"/>
      <c r="F43" s="80"/>
      <c r="G43" s="81"/>
      <c r="H43" s="81"/>
      <c r="I43" s="55"/>
      <c r="J43" s="55"/>
      <c r="K43" s="87"/>
      <c r="M43" s="39"/>
      <c r="N43" s="39"/>
    </row>
    <row r="44" spans="2:11" ht="13.5" thickBot="1">
      <c r="B44" s="287" t="s">
        <v>35</v>
      </c>
      <c r="C44" s="93"/>
      <c r="D44" s="83"/>
      <c r="E44" s="107"/>
      <c r="F44" s="83"/>
      <c r="G44" s="288"/>
      <c r="H44" s="288"/>
      <c r="I44" s="56"/>
      <c r="J44" s="56"/>
      <c r="K44" s="88"/>
    </row>
    <row r="45" spans="2:11" ht="12.75" hidden="1">
      <c r="B45" s="24" t="s">
        <v>36</v>
      </c>
      <c r="C45" s="92">
        <v>0.003</v>
      </c>
      <c r="D45" s="80"/>
      <c r="E45" s="106"/>
      <c r="F45" s="80"/>
      <c r="G45" s="81"/>
      <c r="H45" s="81"/>
      <c r="I45" s="55"/>
      <c r="J45" s="55"/>
      <c r="K45" s="87"/>
    </row>
    <row r="46" spans="2:11" ht="12.75" hidden="1">
      <c r="B46" s="25" t="s">
        <v>37</v>
      </c>
      <c r="C46" s="92">
        <v>0.16172999999999998</v>
      </c>
      <c r="D46" s="80"/>
      <c r="E46" s="106"/>
      <c r="F46" s="80"/>
      <c r="G46" s="81"/>
      <c r="H46" s="81"/>
      <c r="I46" s="55"/>
      <c r="J46" s="185"/>
      <c r="K46" s="87"/>
    </row>
    <row r="47" spans="2:6" ht="12.75" customHeight="1">
      <c r="B47" s="26" t="s">
        <v>133</v>
      </c>
      <c r="C47" s="26"/>
      <c r="D47" s="26"/>
      <c r="E47" s="26"/>
      <c r="F47" s="27"/>
    </row>
    <row r="48" spans="2:6" ht="12.75" customHeight="1">
      <c r="B48" s="28" t="s">
        <v>117</v>
      </c>
      <c r="C48" s="28"/>
      <c r="D48" s="28"/>
      <c r="E48" s="28"/>
      <c r="F48" s="27"/>
    </row>
    <row r="49" spans="2:6" ht="12.75" customHeight="1">
      <c r="B49" s="26"/>
      <c r="C49" s="26"/>
      <c r="D49" s="26"/>
      <c r="E49" s="26"/>
      <c r="F49" s="27"/>
    </row>
    <row r="50" spans="3:6" ht="12.75" customHeight="1">
      <c r="C50" s="26"/>
      <c r="D50" s="26"/>
      <c r="E50" s="26"/>
      <c r="F50" s="27"/>
    </row>
    <row r="51" spans="2:6" ht="12.75" customHeight="1">
      <c r="B51" s="29"/>
      <c r="C51" s="29"/>
      <c r="D51" s="29"/>
      <c r="E51" s="29"/>
      <c r="F51" s="27"/>
    </row>
    <row r="52" spans="9:11" ht="13.5" thickBot="1">
      <c r="I52" s="2"/>
      <c r="J52" s="2"/>
      <c r="K52" s="2" t="s">
        <v>81</v>
      </c>
    </row>
    <row r="53" spans="2:11" ht="12.75">
      <c r="B53" s="30"/>
      <c r="C53" s="44"/>
      <c r="D53" s="383">
        <v>2016</v>
      </c>
      <c r="E53" s="382"/>
      <c r="F53" s="384">
        <v>2017</v>
      </c>
      <c r="G53" s="381"/>
      <c r="H53" s="381"/>
      <c r="I53" s="381"/>
      <c r="J53" s="381"/>
      <c r="K53" s="382"/>
    </row>
    <row r="54" spans="2:11" ht="12.75">
      <c r="B54" s="31"/>
      <c r="C54" s="45"/>
      <c r="D54" s="5" t="s">
        <v>1</v>
      </c>
      <c r="E54" s="48" t="s">
        <v>2</v>
      </c>
      <c r="F54" s="3" t="s">
        <v>69</v>
      </c>
      <c r="G54" s="41" t="s">
        <v>0</v>
      </c>
      <c r="H54" s="5" t="s">
        <v>1</v>
      </c>
      <c r="I54" s="5" t="s">
        <v>2</v>
      </c>
      <c r="J54" s="5" t="s">
        <v>80</v>
      </c>
      <c r="K54" s="48" t="s">
        <v>4</v>
      </c>
    </row>
    <row r="55" spans="2:11" ht="13.5" thickBot="1">
      <c r="B55" s="32"/>
      <c r="C55" s="58"/>
      <c r="D55" s="7" t="str">
        <f>D6</f>
        <v>leden</v>
      </c>
      <c r="E55" s="89" t="s">
        <v>5</v>
      </c>
      <c r="F55" s="6" t="s">
        <v>68</v>
      </c>
      <c r="G55" s="42" t="s">
        <v>3</v>
      </c>
      <c r="H55" s="7" t="str">
        <f>D6</f>
        <v>leden</v>
      </c>
      <c r="I55" s="8" t="s">
        <v>5</v>
      </c>
      <c r="J55" s="8" t="s">
        <v>115</v>
      </c>
      <c r="K55" s="49" t="s">
        <v>116</v>
      </c>
    </row>
    <row r="56" spans="2:11" ht="13.5" thickBot="1">
      <c r="B56" s="140"/>
      <c r="C56" s="46"/>
      <c r="D56" s="176">
        <v>1</v>
      </c>
      <c r="E56" s="177">
        <v>2</v>
      </c>
      <c r="F56" s="43" t="s">
        <v>83</v>
      </c>
      <c r="G56" s="43" t="s">
        <v>84</v>
      </c>
      <c r="H56" s="43" t="s">
        <v>85</v>
      </c>
      <c r="I56" s="178" t="s">
        <v>86</v>
      </c>
      <c r="J56" s="178" t="s">
        <v>87</v>
      </c>
      <c r="K56" s="179" t="s">
        <v>88</v>
      </c>
    </row>
    <row r="57" spans="2:14" ht="20.25" customHeight="1">
      <c r="B57" s="9" t="s">
        <v>38</v>
      </c>
      <c r="C57" s="113"/>
      <c r="D57" s="114"/>
      <c r="E57" s="125"/>
      <c r="F57" s="90"/>
      <c r="G57" s="61"/>
      <c r="H57" s="60"/>
      <c r="I57" s="50"/>
      <c r="J57" s="50"/>
      <c r="K57" s="59"/>
      <c r="N57" s="39"/>
    </row>
    <row r="58" spans="2:14" ht="18" customHeight="1">
      <c r="B58" s="12" t="s">
        <v>39</v>
      </c>
      <c r="C58" s="115"/>
      <c r="D58" s="116"/>
      <c r="E58" s="126"/>
      <c r="F58" s="77"/>
      <c r="G58" s="145"/>
      <c r="H58" s="180"/>
      <c r="I58" s="52"/>
      <c r="J58" s="52"/>
      <c r="K58" s="66"/>
      <c r="N58" s="39"/>
    </row>
    <row r="59" spans="2:11" ht="12.75">
      <c r="B59" s="11" t="s">
        <v>10</v>
      </c>
      <c r="C59" s="117"/>
      <c r="D59" s="118"/>
      <c r="E59" s="127"/>
      <c r="F59" s="72"/>
      <c r="G59" s="63"/>
      <c r="H59" s="65"/>
      <c r="I59" s="188"/>
      <c r="J59" s="188"/>
      <c r="K59" s="73"/>
    </row>
    <row r="60" spans="2:14" ht="12.75">
      <c r="B60" s="23" t="s">
        <v>40</v>
      </c>
      <c r="C60" s="117"/>
      <c r="D60" s="118"/>
      <c r="E60" s="127"/>
      <c r="F60" s="142"/>
      <c r="G60" s="82"/>
      <c r="H60" s="82"/>
      <c r="I60" s="188"/>
      <c r="J60" s="262"/>
      <c r="K60" s="263"/>
      <c r="N60" s="39"/>
    </row>
    <row r="61" spans="2:15" ht="12.75">
      <c r="B61" s="23" t="s">
        <v>41</v>
      </c>
      <c r="C61" s="117"/>
      <c r="D61" s="110"/>
      <c r="E61" s="132"/>
      <c r="F61" s="142"/>
      <c r="G61" s="82"/>
      <c r="H61" s="82"/>
      <c r="I61" s="188"/>
      <c r="J61" s="189"/>
      <c r="K61" s="109"/>
      <c r="L61" s="202"/>
      <c r="M61" s="201"/>
      <c r="N61" s="39"/>
      <c r="O61" s="131"/>
    </row>
    <row r="62" spans="2:15" ht="12.75">
      <c r="B62" s="23" t="s">
        <v>74</v>
      </c>
      <c r="C62" s="117"/>
      <c r="D62" s="120"/>
      <c r="E62" s="127"/>
      <c r="F62" s="142"/>
      <c r="G62" s="82"/>
      <c r="H62" s="82"/>
      <c r="I62" s="188"/>
      <c r="J62" s="262"/>
      <c r="K62" s="263"/>
      <c r="M62" s="131"/>
      <c r="N62" s="187"/>
      <c r="O62" s="131"/>
    </row>
    <row r="63" spans="2:16" ht="12.75">
      <c r="B63" s="34" t="s">
        <v>42</v>
      </c>
      <c r="C63" s="117"/>
      <c r="D63" s="118"/>
      <c r="E63" s="127"/>
      <c r="F63" s="142"/>
      <c r="G63" s="82"/>
      <c r="H63" s="82"/>
      <c r="I63" s="188"/>
      <c r="J63" s="262"/>
      <c r="K63" s="263"/>
      <c r="N63" s="39"/>
      <c r="P63" s="131"/>
    </row>
    <row r="64" spans="2:16" ht="12.75">
      <c r="B64" s="23" t="s">
        <v>43</v>
      </c>
      <c r="C64" s="117"/>
      <c r="D64" s="111"/>
      <c r="E64" s="132"/>
      <c r="F64" s="142"/>
      <c r="G64" s="82"/>
      <c r="H64" s="82"/>
      <c r="I64" s="188"/>
      <c r="J64" s="189"/>
      <c r="K64" s="109"/>
      <c r="N64" s="39"/>
      <c r="P64" s="131"/>
    </row>
    <row r="65" spans="2:14" ht="12.75">
      <c r="B65" s="23" t="s">
        <v>44</v>
      </c>
      <c r="C65" s="117"/>
      <c r="D65" s="110"/>
      <c r="E65" s="132"/>
      <c r="F65" s="142"/>
      <c r="G65" s="82"/>
      <c r="H65" s="82"/>
      <c r="I65" s="188"/>
      <c r="J65" s="189"/>
      <c r="K65" s="109"/>
      <c r="M65" s="39"/>
      <c r="N65" s="39"/>
    </row>
    <row r="66" spans="2:16" ht="12.75">
      <c r="B66" s="23" t="s">
        <v>45</v>
      </c>
      <c r="C66" s="117"/>
      <c r="D66" s="118"/>
      <c r="E66" s="127"/>
      <c r="F66" s="142"/>
      <c r="G66" s="82"/>
      <c r="H66" s="82"/>
      <c r="I66" s="188"/>
      <c r="J66" s="188"/>
      <c r="K66" s="73"/>
      <c r="M66" s="39"/>
      <c r="N66" s="39"/>
      <c r="P66" s="131"/>
    </row>
    <row r="67" spans="2:14" ht="12.75">
      <c r="B67" s="23" t="s">
        <v>46</v>
      </c>
      <c r="C67" s="117"/>
      <c r="D67" s="118"/>
      <c r="E67" s="127"/>
      <c r="F67" s="142"/>
      <c r="G67" s="82"/>
      <c r="H67" s="82"/>
      <c r="I67" s="188"/>
      <c r="J67" s="188"/>
      <c r="K67" s="73"/>
      <c r="M67" s="39"/>
      <c r="N67" s="39"/>
    </row>
    <row r="68" spans="2:14" ht="12.75">
      <c r="B68" s="23" t="s">
        <v>98</v>
      </c>
      <c r="C68" s="117"/>
      <c r="D68" s="120"/>
      <c r="E68" s="127"/>
      <c r="F68" s="142"/>
      <c r="G68" s="82"/>
      <c r="H68" s="82"/>
      <c r="I68" s="188"/>
      <c r="J68" s="188"/>
      <c r="K68" s="73"/>
      <c r="M68" s="39"/>
      <c r="N68" s="39"/>
    </row>
    <row r="69" spans="2:14" ht="12.75">
      <c r="B69" s="23" t="s">
        <v>47</v>
      </c>
      <c r="C69" s="117"/>
      <c r="D69" s="118"/>
      <c r="E69" s="127"/>
      <c r="F69" s="142"/>
      <c r="G69" s="82"/>
      <c r="H69" s="82"/>
      <c r="I69" s="188"/>
      <c r="J69" s="188"/>
      <c r="K69" s="73"/>
      <c r="M69" s="39"/>
      <c r="N69" s="39"/>
    </row>
    <row r="70" spans="2:14" ht="12.75">
      <c r="B70" s="23" t="s">
        <v>48</v>
      </c>
      <c r="C70" s="117"/>
      <c r="D70" s="111"/>
      <c r="E70" s="132"/>
      <c r="F70" s="142"/>
      <c r="G70" s="82"/>
      <c r="H70" s="82"/>
      <c r="I70" s="188"/>
      <c r="J70" s="189"/>
      <c r="K70" s="109"/>
      <c r="M70" s="39"/>
      <c r="N70" s="39"/>
    </row>
    <row r="71" spans="2:14" ht="12.75">
      <c r="B71" s="23" t="s">
        <v>49</v>
      </c>
      <c r="C71" s="117"/>
      <c r="D71" s="118"/>
      <c r="E71" s="127"/>
      <c r="F71" s="142"/>
      <c r="G71" s="82"/>
      <c r="H71" s="82"/>
      <c r="I71" s="188"/>
      <c r="J71" s="188"/>
      <c r="K71" s="73"/>
      <c r="M71" s="39"/>
      <c r="N71" s="39"/>
    </row>
    <row r="72" spans="2:14" ht="12.75">
      <c r="B72" s="24" t="s">
        <v>50</v>
      </c>
      <c r="C72" s="119"/>
      <c r="D72" s="120"/>
      <c r="E72" s="128"/>
      <c r="F72" s="142"/>
      <c r="G72" s="82"/>
      <c r="H72" s="82"/>
      <c r="I72" s="188"/>
      <c r="J72" s="188"/>
      <c r="K72" s="73"/>
      <c r="M72" s="39"/>
      <c r="N72" s="39"/>
    </row>
    <row r="73" spans="2:14" ht="12.75">
      <c r="B73" s="25" t="s">
        <v>51</v>
      </c>
      <c r="C73" s="119"/>
      <c r="D73" s="120"/>
      <c r="E73" s="128"/>
      <c r="F73" s="142"/>
      <c r="G73" s="82"/>
      <c r="H73" s="82"/>
      <c r="I73" s="188"/>
      <c r="J73" s="188"/>
      <c r="K73" s="73"/>
      <c r="N73" s="39"/>
    </row>
    <row r="74" spans="2:14" ht="12.75">
      <c r="B74" s="34" t="s">
        <v>52</v>
      </c>
      <c r="C74" s="117"/>
      <c r="D74" s="118"/>
      <c r="E74" s="127"/>
      <c r="F74" s="142"/>
      <c r="G74" s="82"/>
      <c r="H74" s="82"/>
      <c r="I74" s="188"/>
      <c r="J74" s="188"/>
      <c r="K74" s="73"/>
      <c r="M74" s="39"/>
      <c r="N74" s="39"/>
    </row>
    <row r="75" spans="2:14" ht="12.75">
      <c r="B75" s="34" t="s">
        <v>53</v>
      </c>
      <c r="C75" s="117"/>
      <c r="D75" s="118"/>
      <c r="E75" s="127"/>
      <c r="F75" s="142"/>
      <c r="G75" s="82"/>
      <c r="H75" s="82"/>
      <c r="I75" s="188"/>
      <c r="J75" s="188"/>
      <c r="K75" s="73"/>
      <c r="M75" s="39"/>
      <c r="N75" s="39"/>
    </row>
    <row r="76" spans="2:14" ht="12.75">
      <c r="B76" s="23" t="s">
        <v>54</v>
      </c>
      <c r="C76" s="117"/>
      <c r="D76" s="118"/>
      <c r="E76" s="127"/>
      <c r="F76" s="142"/>
      <c r="G76" s="82"/>
      <c r="H76" s="82"/>
      <c r="I76" s="188"/>
      <c r="J76" s="189"/>
      <c r="K76" s="73"/>
      <c r="N76" s="39"/>
    </row>
    <row r="77" spans="2:14" ht="12.75">
      <c r="B77" s="23" t="s">
        <v>55</v>
      </c>
      <c r="C77" s="117"/>
      <c r="D77" s="118"/>
      <c r="E77" s="127"/>
      <c r="F77" s="142"/>
      <c r="G77" s="82"/>
      <c r="H77" s="82"/>
      <c r="I77" s="188"/>
      <c r="J77" s="262"/>
      <c r="K77" s="263"/>
      <c r="N77" s="39"/>
    </row>
    <row r="78" spans="2:14" ht="12.75">
      <c r="B78" s="23" t="s">
        <v>56</v>
      </c>
      <c r="C78" s="117"/>
      <c r="D78" s="118"/>
      <c r="E78" s="127"/>
      <c r="F78" s="142"/>
      <c r="G78" s="82"/>
      <c r="H78" s="82"/>
      <c r="I78" s="188"/>
      <c r="J78" s="262"/>
      <c r="K78" s="263"/>
      <c r="M78" s="39"/>
      <c r="N78" s="39"/>
    </row>
    <row r="79" spans="2:14" ht="12.75">
      <c r="B79" s="23" t="s">
        <v>103</v>
      </c>
      <c r="C79" s="117"/>
      <c r="D79" s="110"/>
      <c r="E79" s="132"/>
      <c r="F79" s="142"/>
      <c r="G79" s="82"/>
      <c r="H79" s="82"/>
      <c r="I79" s="188"/>
      <c r="J79" s="189"/>
      <c r="K79" s="109"/>
      <c r="N79" s="39"/>
    </row>
    <row r="80" spans="2:14" ht="18" customHeight="1">
      <c r="B80" s="12" t="s">
        <v>57</v>
      </c>
      <c r="C80" s="115"/>
      <c r="D80" s="116"/>
      <c r="E80" s="126"/>
      <c r="F80" s="77"/>
      <c r="G80" s="180"/>
      <c r="H80" s="180"/>
      <c r="I80" s="190"/>
      <c r="J80" s="190"/>
      <c r="K80" s="191"/>
      <c r="M80" s="39"/>
      <c r="N80" s="39"/>
    </row>
    <row r="81" spans="2:11" ht="13.5" customHeight="1">
      <c r="B81" s="35" t="s">
        <v>58</v>
      </c>
      <c r="C81" s="121"/>
      <c r="D81" s="122"/>
      <c r="E81" s="129"/>
      <c r="F81" s="143"/>
      <c r="G81" s="192"/>
      <c r="H81" s="146"/>
      <c r="I81" s="193"/>
      <c r="J81" s="193"/>
      <c r="K81" s="194"/>
    </row>
    <row r="82" spans="2:14" ht="13.5" customHeight="1">
      <c r="B82" s="35" t="s">
        <v>59</v>
      </c>
      <c r="C82" s="121"/>
      <c r="D82" s="112"/>
      <c r="E82" s="133"/>
      <c r="F82" s="72"/>
      <c r="G82" s="82"/>
      <c r="H82" s="82"/>
      <c r="I82" s="195"/>
      <c r="J82" s="196"/>
      <c r="K82" s="108"/>
      <c r="N82" s="39"/>
    </row>
    <row r="83" spans="2:14" ht="13.5" customHeight="1">
      <c r="B83" s="35" t="s">
        <v>60</v>
      </c>
      <c r="C83" s="121"/>
      <c r="D83" s="112"/>
      <c r="E83" s="133"/>
      <c r="F83" s="72"/>
      <c r="G83" s="82"/>
      <c r="H83" s="82"/>
      <c r="I83" s="195"/>
      <c r="J83" s="196"/>
      <c r="K83" s="108"/>
      <c r="N83" s="39"/>
    </row>
    <row r="84" spans="2:14" ht="13.5" customHeight="1">
      <c r="B84" s="23" t="s">
        <v>61</v>
      </c>
      <c r="C84" s="117"/>
      <c r="D84" s="118"/>
      <c r="E84" s="127"/>
      <c r="F84" s="72"/>
      <c r="G84" s="82"/>
      <c r="H84" s="82"/>
      <c r="I84" s="195"/>
      <c r="J84" s="264"/>
      <c r="K84" s="265"/>
      <c r="N84" s="39"/>
    </row>
    <row r="85" spans="2:14" ht="13.5" customHeight="1">
      <c r="B85" s="23" t="s">
        <v>62</v>
      </c>
      <c r="C85" s="117"/>
      <c r="D85" s="118"/>
      <c r="E85" s="127"/>
      <c r="F85" s="72"/>
      <c r="G85" s="82"/>
      <c r="H85" s="82"/>
      <c r="I85" s="195"/>
      <c r="J85" s="264"/>
      <c r="K85" s="265"/>
      <c r="N85" s="39"/>
    </row>
    <row r="86" spans="2:14" ht="13.5" customHeight="1">
      <c r="B86" s="23" t="s">
        <v>63</v>
      </c>
      <c r="C86" s="117"/>
      <c r="D86" s="110"/>
      <c r="E86" s="132"/>
      <c r="F86" s="72"/>
      <c r="G86" s="81"/>
      <c r="H86" s="81"/>
      <c r="I86" s="55"/>
      <c r="J86" s="141"/>
      <c r="K86" s="133"/>
      <c r="N86" s="39"/>
    </row>
    <row r="87" spans="2:14" ht="13.5" customHeight="1">
      <c r="B87" s="23" t="s">
        <v>64</v>
      </c>
      <c r="C87" s="117"/>
      <c r="D87" s="110"/>
      <c r="E87" s="132"/>
      <c r="F87" s="72"/>
      <c r="G87" s="81"/>
      <c r="H87" s="81"/>
      <c r="I87" s="55"/>
      <c r="J87" s="141"/>
      <c r="K87" s="133"/>
      <c r="N87" s="39"/>
    </row>
    <row r="88" spans="2:14" ht="13.5" customHeight="1" thickBot="1">
      <c r="B88" s="35" t="s">
        <v>102</v>
      </c>
      <c r="C88" s="121"/>
      <c r="D88" s="112"/>
      <c r="E88" s="133"/>
      <c r="F88" s="72"/>
      <c r="G88" s="81"/>
      <c r="H88" s="81"/>
      <c r="I88" s="55"/>
      <c r="J88" s="141"/>
      <c r="K88" s="133"/>
      <c r="N88" s="39"/>
    </row>
    <row r="89" spans="2:14" ht="15.75" customHeight="1" thickBot="1">
      <c r="B89" s="36" t="s">
        <v>65</v>
      </c>
      <c r="C89" s="123"/>
      <c r="D89" s="124"/>
      <c r="E89" s="130"/>
      <c r="F89" s="144"/>
      <c r="G89" s="147"/>
      <c r="H89" s="147"/>
      <c r="I89" s="57"/>
      <c r="J89" s="57"/>
      <c r="K89" s="186"/>
      <c r="N89" s="39"/>
    </row>
    <row r="90" spans="2:11" ht="12.75" customHeight="1">
      <c r="B90" s="198" t="s">
        <v>118</v>
      </c>
      <c r="C90" s="199"/>
      <c r="D90" s="199"/>
      <c r="E90" s="200"/>
      <c r="F90" s="137"/>
      <c r="G90" s="137"/>
      <c r="H90" s="137"/>
      <c r="I90" s="138"/>
      <c r="J90" s="138"/>
      <c r="K90" s="138"/>
    </row>
    <row r="91" spans="2:11" ht="12.75" customHeight="1">
      <c r="B91" s="28" t="s">
        <v>101</v>
      </c>
      <c r="C91" s="135"/>
      <c r="D91" s="135"/>
      <c r="E91" s="136"/>
      <c r="F91" s="137"/>
      <c r="G91" s="137"/>
      <c r="H91" s="137"/>
      <c r="I91" s="138"/>
      <c r="J91" s="138"/>
      <c r="K91" s="138"/>
    </row>
    <row r="92" spans="3:8" ht="12.75" customHeight="1">
      <c r="C92" s="28"/>
      <c r="D92" s="28"/>
      <c r="E92" s="28"/>
      <c r="F92" s="37"/>
      <c r="G92" s="38"/>
      <c r="H92" s="38"/>
    </row>
    <row r="93" spans="2:8" ht="12.75" customHeight="1">
      <c r="B93" s="28"/>
      <c r="C93" s="28"/>
      <c r="D93" s="28"/>
      <c r="E93" s="28"/>
      <c r="F93" s="37"/>
      <c r="G93" s="38"/>
      <c r="H93" s="38"/>
    </row>
    <row r="94" spans="2:11" ht="12.75">
      <c r="B94" s="26"/>
      <c r="F94" s="39"/>
      <c r="K94" s="40"/>
    </row>
    <row r="96" spans="2:11" ht="12.75">
      <c r="B96" s="10"/>
      <c r="C96" s="10"/>
      <c r="D96" s="10"/>
      <c r="E96" s="10"/>
      <c r="H96" s="39"/>
      <c r="K96" s="40" t="s">
        <v>66</v>
      </c>
    </row>
  </sheetData>
  <sheetProtection/>
  <mergeCells count="5">
    <mergeCell ref="B2:H2"/>
    <mergeCell ref="D4:E4"/>
    <mergeCell ref="F4:K4"/>
    <mergeCell ref="D53:E53"/>
    <mergeCell ref="F53:K53"/>
  </mergeCells>
  <printOptions/>
  <pageMargins left="0.94" right="0.26" top="0.18" bottom="0.24" header="0.15" footer="0.25"/>
  <pageSetup fitToHeight="2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K100"/>
  <sheetViews>
    <sheetView showGridLines="0" workbookViewId="0" topLeftCell="A1">
      <selection activeCell="B2" sqref="B2:G2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9.421875" style="1" customWidth="1"/>
    <col min="4" max="4" width="8.140625" style="1" customWidth="1"/>
    <col min="5" max="5" width="9.8515625" style="1" customWidth="1"/>
    <col min="6" max="6" width="9.8515625" style="39" customWidth="1"/>
    <col min="7" max="7" width="9.7109375" style="1" customWidth="1"/>
    <col min="8" max="8" width="8.00390625" style="1" customWidth="1"/>
    <col min="9" max="9" width="8.8515625" style="1" customWidth="1"/>
    <col min="10" max="10" width="9.421875" style="1" customWidth="1"/>
    <col min="11" max="11" width="10.7109375" style="1" customWidth="1"/>
    <col min="12" max="16384" width="9.140625" style="1" customWidth="1"/>
  </cols>
  <sheetData>
    <row r="1" spans="2:11" ht="19.5" customHeight="1">
      <c r="B1" s="10"/>
      <c r="C1" s="312"/>
      <c r="D1" s="312"/>
      <c r="E1" s="312"/>
      <c r="F1" s="38"/>
      <c r="G1" s="10"/>
      <c r="H1" s="10"/>
      <c r="I1" s="10"/>
      <c r="J1" s="10"/>
      <c r="K1" s="10"/>
    </row>
    <row r="2" spans="2:11" ht="18">
      <c r="B2" s="385" t="s">
        <v>72</v>
      </c>
      <c r="C2" s="385"/>
      <c r="D2" s="385"/>
      <c r="E2" s="385"/>
      <c r="F2" s="385"/>
      <c r="G2" s="385"/>
      <c r="H2" s="10"/>
      <c r="I2" s="10"/>
      <c r="J2" s="10"/>
      <c r="K2" s="10"/>
    </row>
    <row r="3" spans="2:11" ht="13.5" thickBot="1">
      <c r="B3" s="10"/>
      <c r="C3" s="10"/>
      <c r="D3" s="10"/>
      <c r="E3" s="10"/>
      <c r="F3" s="38"/>
      <c r="G3" s="10"/>
      <c r="H3" s="247"/>
      <c r="I3" s="247"/>
      <c r="J3" s="247" t="s">
        <v>81</v>
      </c>
      <c r="K3" s="247"/>
    </row>
    <row r="4" spans="2:11" ht="12.75">
      <c r="B4" s="258"/>
      <c r="C4" s="386">
        <v>2016</v>
      </c>
      <c r="D4" s="387"/>
      <c r="E4" s="388">
        <v>2017</v>
      </c>
      <c r="F4" s="388"/>
      <c r="G4" s="388"/>
      <c r="H4" s="388"/>
      <c r="I4" s="388"/>
      <c r="J4" s="387"/>
      <c r="K4" s="305"/>
    </row>
    <row r="5" spans="2:11" ht="12.75">
      <c r="B5" s="257"/>
      <c r="C5" s="3" t="s">
        <v>1</v>
      </c>
      <c r="D5" s="256" t="s">
        <v>2</v>
      </c>
      <c r="E5" s="4" t="s">
        <v>67</v>
      </c>
      <c r="F5" s="41" t="s">
        <v>0</v>
      </c>
      <c r="G5" s="260" t="s">
        <v>1</v>
      </c>
      <c r="H5" s="260" t="s">
        <v>2</v>
      </c>
      <c r="I5" s="260" t="s">
        <v>80</v>
      </c>
      <c r="J5" s="256" t="s">
        <v>4</v>
      </c>
      <c r="K5" s="305"/>
    </row>
    <row r="6" spans="2:11" ht="13.5" customHeight="1" thickBot="1">
      <c r="B6" s="255"/>
      <c r="C6" s="271" t="s">
        <v>70</v>
      </c>
      <c r="D6" s="254" t="s">
        <v>5</v>
      </c>
      <c r="E6" s="47" t="s">
        <v>68</v>
      </c>
      <c r="F6" s="42" t="s">
        <v>3</v>
      </c>
      <c r="G6" s="261" t="s">
        <v>70</v>
      </c>
      <c r="H6" s="246" t="s">
        <v>5</v>
      </c>
      <c r="I6" s="8" t="s">
        <v>137</v>
      </c>
      <c r="J6" s="49" t="s">
        <v>203</v>
      </c>
      <c r="K6" s="306"/>
    </row>
    <row r="7" spans="2:11" ht="13.5" customHeight="1" thickBot="1">
      <c r="B7" s="253"/>
      <c r="C7" s="204">
        <v>1</v>
      </c>
      <c r="D7" s="177">
        <v>2</v>
      </c>
      <c r="E7" s="43" t="s">
        <v>83</v>
      </c>
      <c r="F7" s="43" t="s">
        <v>84</v>
      </c>
      <c r="G7" s="43" t="s">
        <v>85</v>
      </c>
      <c r="H7" s="178" t="s">
        <v>86</v>
      </c>
      <c r="I7" s="178" t="s">
        <v>87</v>
      </c>
      <c r="J7" s="179" t="s">
        <v>88</v>
      </c>
      <c r="K7" s="307"/>
    </row>
    <row r="8" spans="2:11" ht="20.25" customHeight="1">
      <c r="B8" s="354" t="s">
        <v>6</v>
      </c>
      <c r="C8" s="205">
        <v>125.85597950278003</v>
      </c>
      <c r="D8" s="289">
        <v>10.658022282678479</v>
      </c>
      <c r="E8" s="290">
        <v>1249.27203718</v>
      </c>
      <c r="F8" s="290">
        <v>1249.27203718</v>
      </c>
      <c r="G8" s="290">
        <v>106.17041216583999</v>
      </c>
      <c r="H8" s="291">
        <v>8.498582294813867</v>
      </c>
      <c r="I8" s="291">
        <v>84.35865549280064</v>
      </c>
      <c r="J8" s="292">
        <v>-19.68556733694004</v>
      </c>
      <c r="K8" s="297"/>
    </row>
    <row r="9" spans="2:11" ht="12.75">
      <c r="B9" s="355" t="s">
        <v>97</v>
      </c>
      <c r="C9" s="72"/>
      <c r="D9" s="73"/>
      <c r="E9" s="63"/>
      <c r="F9" s="63"/>
      <c r="G9" s="65"/>
      <c r="H9" s="193"/>
      <c r="I9" s="193"/>
      <c r="J9" s="212"/>
      <c r="K9" s="308"/>
    </row>
    <row r="10" spans="2:11" ht="18" customHeight="1">
      <c r="B10" s="356" t="s">
        <v>141</v>
      </c>
      <c r="C10" s="77">
        <v>86.40051121312003</v>
      </c>
      <c r="D10" s="102">
        <v>8.294077194514275</v>
      </c>
      <c r="E10" s="67">
        <v>1112.787011691</v>
      </c>
      <c r="F10" s="68">
        <v>1112.787011691</v>
      </c>
      <c r="G10" s="68">
        <v>92.11674417230999</v>
      </c>
      <c r="H10" s="190">
        <v>8.278021149108188</v>
      </c>
      <c r="I10" s="190">
        <v>106.61597122393178</v>
      </c>
      <c r="J10" s="191">
        <v>5.716232959189966</v>
      </c>
      <c r="K10" s="67"/>
    </row>
    <row r="11" spans="2:11" ht="18" customHeight="1">
      <c r="B11" s="357" t="s">
        <v>142</v>
      </c>
      <c r="C11" s="91">
        <v>52.60899533185003</v>
      </c>
      <c r="D11" s="103">
        <v>8.489066588987164</v>
      </c>
      <c r="E11" s="69">
        <v>664.957456706</v>
      </c>
      <c r="F11" s="69">
        <v>664.957456706</v>
      </c>
      <c r="G11" s="69">
        <v>55.41790555826</v>
      </c>
      <c r="H11" s="245">
        <v>8.334052802833988</v>
      </c>
      <c r="I11" s="245">
        <v>105.33922042930446</v>
      </c>
      <c r="J11" s="244">
        <v>2.808910226409971</v>
      </c>
      <c r="K11" s="285"/>
    </row>
    <row r="12" spans="2:11" ht="12.75">
      <c r="B12" s="355" t="s">
        <v>97</v>
      </c>
      <c r="C12" s="72"/>
      <c r="D12" s="73"/>
      <c r="E12" s="63"/>
      <c r="F12" s="63"/>
      <c r="G12" s="65"/>
      <c r="H12" s="188"/>
      <c r="I12" s="188"/>
      <c r="J12" s="73"/>
      <c r="K12" s="33"/>
    </row>
    <row r="13" spans="2:11" ht="12.75">
      <c r="B13" s="355" t="s">
        <v>106</v>
      </c>
      <c r="C13" s="72">
        <v>28.196821177660002</v>
      </c>
      <c r="D13" s="104">
        <v>11.383456268736376</v>
      </c>
      <c r="E13" s="63">
        <v>258.2</v>
      </c>
      <c r="F13" s="63">
        <v>258.2</v>
      </c>
      <c r="G13" s="65">
        <v>29.14599036963</v>
      </c>
      <c r="H13" s="188">
        <v>11.288144992110768</v>
      </c>
      <c r="I13" s="188">
        <v>103.36622765378252</v>
      </c>
      <c r="J13" s="73">
        <v>0.9491691919699967</v>
      </c>
      <c r="K13" s="33"/>
    </row>
    <row r="14" spans="2:11" ht="12.75">
      <c r="B14" s="358" t="s">
        <v>143</v>
      </c>
      <c r="C14" s="72">
        <v>11.66835568111</v>
      </c>
      <c r="D14" s="104">
        <v>8.217151888105633</v>
      </c>
      <c r="E14" s="63">
        <v>151</v>
      </c>
      <c r="F14" s="63">
        <v>151</v>
      </c>
      <c r="G14" s="63">
        <v>12.550379627759998</v>
      </c>
      <c r="H14" s="188">
        <v>8.311509687258276</v>
      </c>
      <c r="I14" s="188">
        <v>107.55911090435745</v>
      </c>
      <c r="J14" s="73">
        <v>0.8820239466499977</v>
      </c>
      <c r="K14" s="33"/>
    </row>
    <row r="15" spans="2:11" ht="12.75">
      <c r="B15" s="359" t="s">
        <v>144</v>
      </c>
      <c r="C15" s="72">
        <v>6.40475427785</v>
      </c>
      <c r="D15" s="104">
        <v>8.666785220365359</v>
      </c>
      <c r="E15" s="63">
        <v>78.4</v>
      </c>
      <c r="F15" s="63">
        <v>78.4</v>
      </c>
      <c r="G15" s="63">
        <v>6.65291577396</v>
      </c>
      <c r="H15" s="188">
        <v>8.485861956581632</v>
      </c>
      <c r="I15" s="188">
        <v>103.87464507371085</v>
      </c>
      <c r="J15" s="73">
        <v>0.24816149610999982</v>
      </c>
      <c r="K15" s="33"/>
    </row>
    <row r="16" spans="2:11" ht="12.75">
      <c r="B16" s="359" t="s">
        <v>145</v>
      </c>
      <c r="C16" s="72">
        <v>3.75180644875</v>
      </c>
      <c r="D16" s="104">
        <v>7.256879011121857</v>
      </c>
      <c r="E16" s="63">
        <v>55.7</v>
      </c>
      <c r="F16" s="63">
        <v>55.7</v>
      </c>
      <c r="G16" s="63">
        <v>4.20651351937</v>
      </c>
      <c r="H16" s="188">
        <v>7.552088903716337</v>
      </c>
      <c r="I16" s="188">
        <v>112.11968359325934</v>
      </c>
      <c r="J16" s="73">
        <v>0.4547070706199996</v>
      </c>
      <c r="K16" s="33"/>
    </row>
    <row r="17" spans="2:11" ht="12.75">
      <c r="B17" s="359" t="s">
        <v>146</v>
      </c>
      <c r="C17" s="72">
        <v>0.086493451</v>
      </c>
      <c r="D17" s="104">
        <v>4.5522868947368424</v>
      </c>
      <c r="E17" s="63">
        <v>1.9</v>
      </c>
      <c r="F17" s="63">
        <v>1.9</v>
      </c>
      <c r="G17" s="63">
        <v>0.066954964</v>
      </c>
      <c r="H17" s="188">
        <v>3.5239454736842113</v>
      </c>
      <c r="I17" s="188">
        <v>77.41044347970346</v>
      </c>
      <c r="J17" s="73">
        <v>-0.019538486999999993</v>
      </c>
      <c r="K17" s="33"/>
    </row>
    <row r="18" spans="2:11" ht="12.75">
      <c r="B18" s="355" t="s">
        <v>147</v>
      </c>
      <c r="C18" s="72">
        <v>0.75380559239</v>
      </c>
      <c r="D18" s="104">
        <v>0.7433980201084812</v>
      </c>
      <c r="E18" s="63">
        <v>114.2</v>
      </c>
      <c r="F18" s="63">
        <v>114.2</v>
      </c>
      <c r="G18" s="63">
        <v>0.84408124861</v>
      </c>
      <c r="H18" s="188">
        <v>0.7391254366112084</v>
      </c>
      <c r="I18" s="188">
        <v>111.97598653172285</v>
      </c>
      <c r="J18" s="73">
        <v>0.09027565622</v>
      </c>
      <c r="K18" s="33"/>
    </row>
    <row r="19" spans="2:11" ht="12.75">
      <c r="B19" s="355" t="s">
        <v>148</v>
      </c>
      <c r="C19" s="72">
        <v>10.49991895039</v>
      </c>
      <c r="D19" s="104">
        <v>9.66843365597606</v>
      </c>
      <c r="E19" s="63">
        <v>120.4</v>
      </c>
      <c r="F19" s="63">
        <v>120.4</v>
      </c>
      <c r="G19" s="63">
        <v>11.230685269710001</v>
      </c>
      <c r="H19" s="188">
        <v>9.327811685805647</v>
      </c>
      <c r="I19" s="188">
        <v>106.95973295387064</v>
      </c>
      <c r="J19" s="73">
        <v>0.7307663193200007</v>
      </c>
      <c r="K19" s="33"/>
    </row>
    <row r="20" spans="2:11" ht="12.75">
      <c r="B20" s="360" t="s">
        <v>149</v>
      </c>
      <c r="C20" s="72">
        <v>1.3466050344099998</v>
      </c>
      <c r="D20" s="104">
        <v>12.241863949181816</v>
      </c>
      <c r="E20" s="63">
        <v>10.1</v>
      </c>
      <c r="F20" s="63">
        <v>10.1</v>
      </c>
      <c r="G20" s="63">
        <v>1.2331855785099999</v>
      </c>
      <c r="H20" s="188">
        <v>12.209758203069306</v>
      </c>
      <c r="I20" s="188">
        <v>91.57737770156983</v>
      </c>
      <c r="J20" s="73">
        <v>-0.11341945589999991</v>
      </c>
      <c r="K20" s="33"/>
    </row>
    <row r="21" spans="2:11" ht="12.75">
      <c r="B21" s="361" t="s">
        <v>150</v>
      </c>
      <c r="C21" s="72">
        <v>9.038582652470001</v>
      </c>
      <c r="D21" s="104">
        <v>9.425007979635037</v>
      </c>
      <c r="E21" s="63">
        <v>105.1</v>
      </c>
      <c r="F21" s="63">
        <v>105.1</v>
      </c>
      <c r="G21" s="63">
        <v>9.79859006225</v>
      </c>
      <c r="H21" s="188">
        <v>9.323111381779258</v>
      </c>
      <c r="I21" s="188">
        <v>108.40847994649148</v>
      </c>
      <c r="J21" s="73">
        <v>0.7600074097799983</v>
      </c>
      <c r="K21" s="33"/>
    </row>
    <row r="22" spans="2:11" ht="12.75">
      <c r="B22" s="361" t="s">
        <v>151</v>
      </c>
      <c r="C22" s="72">
        <v>0.11473126351</v>
      </c>
      <c r="D22" s="104">
        <v>6.748897853529412</v>
      </c>
      <c r="E22" s="63">
        <v>5.2</v>
      </c>
      <c r="F22" s="63">
        <v>5.2</v>
      </c>
      <c r="G22" s="63">
        <v>0.19890962895</v>
      </c>
      <c r="H22" s="188">
        <v>3.825185172115385</v>
      </c>
      <c r="I22" s="188">
        <v>173.37003260027987</v>
      </c>
      <c r="J22" s="73">
        <v>0.08417836544</v>
      </c>
      <c r="K22" s="33"/>
    </row>
    <row r="23" spans="2:11" ht="12.75">
      <c r="B23" s="355" t="s">
        <v>152</v>
      </c>
      <c r="C23" s="72">
        <v>0.25222081355000003</v>
      </c>
      <c r="D23" s="104">
        <v>17.85972938936379</v>
      </c>
      <c r="E23" s="63">
        <v>1.4064210000000001</v>
      </c>
      <c r="F23" s="63">
        <v>1.4064210000000001</v>
      </c>
      <c r="G23" s="63">
        <v>0.25922130008</v>
      </c>
      <c r="H23" s="188">
        <v>18.431273429506525</v>
      </c>
      <c r="I23" s="188">
        <v>102.77553879533903</v>
      </c>
      <c r="J23" s="73">
        <v>0.007000486529999961</v>
      </c>
      <c r="K23" s="33"/>
    </row>
    <row r="24" spans="2:11" ht="12.75">
      <c r="B24" s="355" t="s">
        <v>153</v>
      </c>
      <c r="C24" s="72">
        <v>0.76700672486</v>
      </c>
      <c r="D24" s="104">
        <v>7.446667231650485</v>
      </c>
      <c r="E24" s="63">
        <v>11.6</v>
      </c>
      <c r="F24" s="63">
        <v>11.6</v>
      </c>
      <c r="G24" s="63">
        <v>0.9013530079700001</v>
      </c>
      <c r="H24" s="188">
        <v>7.770284551465519</v>
      </c>
      <c r="I24" s="188">
        <v>117.51565908819404</v>
      </c>
      <c r="J24" s="73">
        <v>0.13434628311000008</v>
      </c>
      <c r="K24" s="33"/>
    </row>
    <row r="25" spans="2:11" ht="12.75">
      <c r="B25" s="360" t="s">
        <v>154</v>
      </c>
      <c r="C25" s="72">
        <v>0.0024867016000000002</v>
      </c>
      <c r="D25" s="109" t="s">
        <v>71</v>
      </c>
      <c r="E25" s="63">
        <v>0</v>
      </c>
      <c r="F25" s="63">
        <v>0</v>
      </c>
      <c r="G25" s="63">
        <v>0.00045656485</v>
      </c>
      <c r="H25" s="189" t="s">
        <v>71</v>
      </c>
      <c r="I25" s="188">
        <v>18.360258826390748</v>
      </c>
      <c r="J25" s="73">
        <v>-0.00203013675</v>
      </c>
      <c r="K25" s="33"/>
    </row>
    <row r="26" spans="2:11" ht="12.75">
      <c r="B26" s="361" t="s">
        <v>155</v>
      </c>
      <c r="C26" s="72">
        <v>-0.09898201698</v>
      </c>
      <c r="D26" s="109" t="s">
        <v>71</v>
      </c>
      <c r="E26" s="63">
        <v>0</v>
      </c>
      <c r="F26" s="63">
        <v>0</v>
      </c>
      <c r="G26" s="63">
        <v>-0.028582861640000002</v>
      </c>
      <c r="H26" s="189" t="s">
        <v>71</v>
      </c>
      <c r="I26" s="189" t="s">
        <v>129</v>
      </c>
      <c r="J26" s="73">
        <v>0.07039915534</v>
      </c>
      <c r="K26" s="33"/>
    </row>
    <row r="27" spans="2:11" ht="12.75">
      <c r="B27" s="361" t="s">
        <v>156</v>
      </c>
      <c r="C27" s="72">
        <v>0.86350204024</v>
      </c>
      <c r="D27" s="104">
        <v>8.383514953786406</v>
      </c>
      <c r="E27" s="63">
        <v>11.6</v>
      </c>
      <c r="F27" s="63">
        <v>11.6</v>
      </c>
      <c r="G27" s="63">
        <v>0.92947930476</v>
      </c>
      <c r="H27" s="188">
        <v>8.01275262724138</v>
      </c>
      <c r="I27" s="188">
        <v>107.64066110389992</v>
      </c>
      <c r="J27" s="73">
        <v>0.06597726451999997</v>
      </c>
      <c r="K27" s="33"/>
    </row>
    <row r="28" spans="2:11" ht="12.75">
      <c r="B28" s="355" t="s">
        <v>157</v>
      </c>
      <c r="C28" s="72">
        <v>0.108749</v>
      </c>
      <c r="D28" s="104">
        <v>7.015177435627495</v>
      </c>
      <c r="E28" s="63">
        <v>1.55</v>
      </c>
      <c r="F28" s="63">
        <v>1.55</v>
      </c>
      <c r="G28" s="63">
        <v>0.113081</v>
      </c>
      <c r="H28" s="188">
        <v>7.295548387096774</v>
      </c>
      <c r="I28" s="188">
        <v>103.98348490560834</v>
      </c>
      <c r="J28" s="73">
        <v>0.0043320000000000025</v>
      </c>
      <c r="K28" s="33"/>
    </row>
    <row r="29" spans="2:11" ht="12.75">
      <c r="B29" s="355" t="s">
        <v>158</v>
      </c>
      <c r="C29" s="72">
        <v>0.035349558</v>
      </c>
      <c r="D29" s="104">
        <v>35.349558</v>
      </c>
      <c r="E29" s="63">
        <v>0.1</v>
      </c>
      <c r="F29" s="63">
        <v>0.1</v>
      </c>
      <c r="G29" s="63">
        <v>0.037274814350000005</v>
      </c>
      <c r="H29" s="188">
        <v>37.27481435</v>
      </c>
      <c r="I29" s="188">
        <v>105.44633782974033</v>
      </c>
      <c r="J29" s="73">
        <v>0.0019252563500000014</v>
      </c>
      <c r="K29" s="33"/>
    </row>
    <row r="30" spans="2:11" ht="12.75">
      <c r="B30" s="20" t="s">
        <v>159</v>
      </c>
      <c r="C30" s="72">
        <v>0.009560180599999999</v>
      </c>
      <c r="D30" s="104">
        <v>0.2276233476190476</v>
      </c>
      <c r="E30" s="63">
        <v>4.2</v>
      </c>
      <c r="F30" s="63">
        <v>4.2</v>
      </c>
      <c r="G30" s="63">
        <v>0.0026784951100000003</v>
      </c>
      <c r="H30" s="188">
        <v>0.0637736930952381</v>
      </c>
      <c r="I30" s="188">
        <v>28.017201997209142</v>
      </c>
      <c r="J30" s="73">
        <v>-0.006881685489999999</v>
      </c>
      <c r="K30" s="33"/>
    </row>
    <row r="31" spans="2:11" ht="12.75">
      <c r="B31" s="355" t="s">
        <v>160</v>
      </c>
      <c r="C31" s="72">
        <v>0.31720765329002876</v>
      </c>
      <c r="D31" s="104">
        <v>13.334961065544466</v>
      </c>
      <c r="E31" s="63">
        <v>2.3010357060000324</v>
      </c>
      <c r="F31" s="63">
        <v>2.3010357060000324</v>
      </c>
      <c r="G31" s="63">
        <v>0.33316042504000504</v>
      </c>
      <c r="H31" s="188">
        <v>14.478716004765916</v>
      </c>
      <c r="I31" s="188">
        <v>105.02912574287429</v>
      </c>
      <c r="J31" s="73">
        <v>0.01595277174997628</v>
      </c>
      <c r="K31" s="33"/>
    </row>
    <row r="32" spans="2:11" s="21" customFormat="1" ht="18" customHeight="1">
      <c r="B32" s="357" t="s">
        <v>161</v>
      </c>
      <c r="C32" s="96">
        <v>33.79151588127</v>
      </c>
      <c r="D32" s="105">
        <v>8.007717349099416</v>
      </c>
      <c r="E32" s="74">
        <v>447.829554985</v>
      </c>
      <c r="F32" s="76">
        <v>447.829554985</v>
      </c>
      <c r="G32" s="76">
        <v>36.698838614050004</v>
      </c>
      <c r="H32" s="245">
        <v>8.19482283059215</v>
      </c>
      <c r="I32" s="245">
        <v>108.603706158064</v>
      </c>
      <c r="J32" s="244">
        <v>2.9073227327800026</v>
      </c>
      <c r="K32" s="285"/>
    </row>
    <row r="33" spans="2:11" ht="12.75">
      <c r="B33" s="362" t="s">
        <v>162</v>
      </c>
      <c r="C33" s="72">
        <v>30.0377951510178</v>
      </c>
      <c r="D33" s="104">
        <v>8.003475132105411</v>
      </c>
      <c r="E33" s="33">
        <v>398.062610029</v>
      </c>
      <c r="F33" s="65">
        <v>398.062610029</v>
      </c>
      <c r="G33" s="65">
        <v>32.621720287824395</v>
      </c>
      <c r="H33" s="188">
        <v>8.195122944465396</v>
      </c>
      <c r="I33" s="188">
        <v>108.60224634935977</v>
      </c>
      <c r="J33" s="73">
        <v>2.583925136806595</v>
      </c>
      <c r="K33" s="33"/>
    </row>
    <row r="34" spans="2:11" ht="18" customHeight="1">
      <c r="B34" s="356" t="s">
        <v>163</v>
      </c>
      <c r="C34" s="77">
        <v>39.45546828966</v>
      </c>
      <c r="D34" s="102">
        <v>28.355972304777843</v>
      </c>
      <c r="E34" s="67">
        <v>136.48502548899998</v>
      </c>
      <c r="F34" s="79">
        <v>136.48502548899998</v>
      </c>
      <c r="G34" s="79">
        <v>14.053667993530002</v>
      </c>
      <c r="H34" s="190">
        <v>10.296857067783352</v>
      </c>
      <c r="I34" s="190">
        <v>35.61906271231107</v>
      </c>
      <c r="J34" s="191">
        <v>-25.401800296129995</v>
      </c>
      <c r="K34" s="67"/>
    </row>
    <row r="35" spans="2:11" ht="12.75">
      <c r="B35" s="355" t="s">
        <v>97</v>
      </c>
      <c r="C35" s="72"/>
      <c r="D35" s="73"/>
      <c r="E35" s="63"/>
      <c r="F35" s="63"/>
      <c r="G35" s="65"/>
      <c r="H35" s="188"/>
      <c r="I35" s="188"/>
      <c r="J35" s="73"/>
      <c r="K35" s="33"/>
    </row>
    <row r="36" spans="2:11" ht="12.75">
      <c r="B36" s="363" t="s">
        <v>164</v>
      </c>
      <c r="C36" s="92">
        <v>39.38319862201</v>
      </c>
      <c r="D36" s="106">
        <v>32.321283194570114</v>
      </c>
      <c r="E36" s="80">
        <v>119.046823689</v>
      </c>
      <c r="F36" s="82">
        <v>119.046823689</v>
      </c>
      <c r="G36" s="82">
        <v>13.829102931860003</v>
      </c>
      <c r="H36" s="195">
        <v>11.616524072903779</v>
      </c>
      <c r="I36" s="195">
        <v>35.114219808777456</v>
      </c>
      <c r="J36" s="197">
        <v>-25.554095690149996</v>
      </c>
      <c r="K36" s="281"/>
    </row>
    <row r="37" spans="2:11" ht="12.75">
      <c r="B37" s="361" t="s">
        <v>165</v>
      </c>
      <c r="C37" s="92">
        <v>35.553167176849996</v>
      </c>
      <c r="D37" s="106">
        <v>38.01440890972598</v>
      </c>
      <c r="E37" s="80">
        <v>97.066505543</v>
      </c>
      <c r="F37" s="82">
        <v>97.066505543</v>
      </c>
      <c r="G37" s="82">
        <v>9.78196752117</v>
      </c>
      <c r="H37" s="195">
        <v>10.077593157854677</v>
      </c>
      <c r="I37" s="195">
        <v>27.513631830638722</v>
      </c>
      <c r="J37" s="197">
        <v>-25.771199655679997</v>
      </c>
      <c r="K37" s="281"/>
    </row>
    <row r="38" spans="2:11" ht="12.75">
      <c r="B38" s="361" t="s">
        <v>166</v>
      </c>
      <c r="C38" s="92">
        <v>0.10959194413</v>
      </c>
      <c r="D38" s="106">
        <v>9.647772673492202</v>
      </c>
      <c r="E38" s="80">
        <v>1.19418</v>
      </c>
      <c r="F38" s="82">
        <v>1.19351</v>
      </c>
      <c r="G38" s="82">
        <v>0.09722618006</v>
      </c>
      <c r="H38" s="195">
        <v>8.146239248938006</v>
      </c>
      <c r="I38" s="195">
        <v>88.71653918710348</v>
      </c>
      <c r="J38" s="197">
        <v>-0.012365764069999993</v>
      </c>
      <c r="K38" s="281"/>
    </row>
    <row r="39" spans="2:11" ht="12.75">
      <c r="B39" s="364" t="s">
        <v>167</v>
      </c>
      <c r="C39" s="92">
        <v>0.15144124405</v>
      </c>
      <c r="D39" s="106">
        <v>9.6891390946897</v>
      </c>
      <c r="E39" s="80">
        <v>1.603</v>
      </c>
      <c r="F39" s="82">
        <v>1.603</v>
      </c>
      <c r="G39" s="82">
        <v>0.13940066233</v>
      </c>
      <c r="H39" s="195">
        <v>8.696235953212726</v>
      </c>
      <c r="I39" s="195">
        <v>92.0493378170978</v>
      </c>
      <c r="J39" s="197">
        <v>-0.012040581719999999</v>
      </c>
      <c r="K39" s="281"/>
    </row>
    <row r="40" spans="2:11" ht="12.75">
      <c r="B40" s="363" t="s">
        <v>33</v>
      </c>
      <c r="C40" s="92">
        <v>0.016503703620000018</v>
      </c>
      <c r="D40" s="106">
        <v>2.7278848958677715</v>
      </c>
      <c r="E40" s="80">
        <v>0.6215</v>
      </c>
      <c r="F40" s="82">
        <v>0.6215</v>
      </c>
      <c r="G40" s="82">
        <v>0.012438701129999993</v>
      </c>
      <c r="H40" s="195">
        <v>2.0014000209171345</v>
      </c>
      <c r="I40" s="195">
        <v>75.36914995811091</v>
      </c>
      <c r="J40" s="197">
        <v>-0.004065002490000025</v>
      </c>
      <c r="K40" s="281"/>
    </row>
    <row r="41" spans="2:11" ht="12.75">
      <c r="B41" s="363" t="s">
        <v>34</v>
      </c>
      <c r="C41" s="92">
        <v>0</v>
      </c>
      <c r="D41" s="108" t="s">
        <v>71</v>
      </c>
      <c r="E41" s="80">
        <v>0</v>
      </c>
      <c r="F41" s="82">
        <v>0</v>
      </c>
      <c r="G41" s="82">
        <v>0.15637176996000002</v>
      </c>
      <c r="H41" s="196" t="s">
        <v>71</v>
      </c>
      <c r="I41" s="196" t="s">
        <v>71</v>
      </c>
      <c r="J41" s="197">
        <v>0.15637176996000002</v>
      </c>
      <c r="K41" s="281"/>
    </row>
    <row r="42" spans="2:11" ht="13.5" thickBot="1">
      <c r="B42" s="365" t="s">
        <v>35</v>
      </c>
      <c r="C42" s="93">
        <v>0.055765964030000004</v>
      </c>
      <c r="D42" s="107">
        <v>0.33414208218476144</v>
      </c>
      <c r="E42" s="83">
        <v>16.8167018</v>
      </c>
      <c r="F42" s="84">
        <v>16.8167018</v>
      </c>
      <c r="G42" s="84">
        <v>0.05575459058</v>
      </c>
      <c r="H42" s="243">
        <v>0.3315429579657528</v>
      </c>
      <c r="I42" s="243">
        <v>99.97960503293032</v>
      </c>
      <c r="J42" s="206">
        <v>-1.1373450000004559E-05</v>
      </c>
      <c r="K42" s="281"/>
    </row>
    <row r="43" spans="2:11" ht="12.75">
      <c r="B43" s="26" t="s">
        <v>133</v>
      </c>
      <c r="C43" s="279"/>
      <c r="D43" s="280"/>
      <c r="E43" s="279"/>
      <c r="F43" s="281"/>
      <c r="G43" s="281"/>
      <c r="H43" s="282"/>
      <c r="I43" s="282"/>
      <c r="J43" s="281"/>
      <c r="K43" s="281"/>
    </row>
    <row r="44" spans="2:11" ht="12.75" customHeight="1">
      <c r="B44" s="28" t="s">
        <v>201</v>
      </c>
      <c r="C44" s="28"/>
      <c r="D44" s="28"/>
      <c r="E44" s="37"/>
      <c r="F44" s="38"/>
      <c r="G44" s="10"/>
      <c r="H44" s="10"/>
      <c r="I44" s="10"/>
      <c r="J44" s="10"/>
      <c r="K44" s="10"/>
    </row>
    <row r="45" spans="3:5" ht="12.75" customHeight="1">
      <c r="C45" s="28"/>
      <c r="D45" s="28"/>
      <c r="E45" s="27"/>
    </row>
    <row r="46" spans="3:7" ht="12.75" customHeight="1">
      <c r="C46" s="28"/>
      <c r="D46" s="28"/>
      <c r="E46" s="27"/>
      <c r="G46" s="131"/>
    </row>
    <row r="47" spans="3:5" ht="12.75" customHeight="1">
      <c r="C47" s="26"/>
      <c r="D47" s="26"/>
      <c r="E47" s="27"/>
    </row>
    <row r="48" spans="2:8" ht="12.75" customHeight="1">
      <c r="B48" s="28"/>
      <c r="C48" s="28"/>
      <c r="D48" s="28"/>
      <c r="E48" s="37"/>
      <c r="F48" s="38"/>
      <c r="G48" s="10"/>
      <c r="H48" s="10"/>
    </row>
    <row r="49" spans="2:8" ht="12.75" customHeight="1">
      <c r="B49" s="29"/>
      <c r="C49" s="29"/>
      <c r="D49" s="29"/>
      <c r="E49" s="304"/>
      <c r="F49" s="38"/>
      <c r="G49" s="10"/>
      <c r="H49" s="10"/>
    </row>
    <row r="50" spans="2:11" ht="13.5" thickBot="1">
      <c r="B50" s="10"/>
      <c r="C50" s="10"/>
      <c r="D50" s="10"/>
      <c r="H50" s="2"/>
      <c r="I50" s="2"/>
      <c r="J50" s="2" t="s">
        <v>81</v>
      </c>
      <c r="K50" s="2"/>
    </row>
    <row r="51" spans="2:11" ht="12.75">
      <c r="B51" s="258"/>
      <c r="C51" s="389">
        <v>2016</v>
      </c>
      <c r="D51" s="387"/>
      <c r="E51" s="384">
        <v>2017</v>
      </c>
      <c r="F51" s="381"/>
      <c r="G51" s="381"/>
      <c r="H51" s="381"/>
      <c r="I51" s="381"/>
      <c r="J51" s="382"/>
      <c r="K51" s="306"/>
    </row>
    <row r="52" spans="2:11" ht="12.75">
      <c r="B52" s="257"/>
      <c r="C52" s="260" t="s">
        <v>1</v>
      </c>
      <c r="D52" s="256" t="s">
        <v>2</v>
      </c>
      <c r="E52" s="3" t="s">
        <v>69</v>
      </c>
      <c r="F52" s="41" t="s">
        <v>0</v>
      </c>
      <c r="G52" s="5" t="s">
        <v>1</v>
      </c>
      <c r="H52" s="5" t="s">
        <v>2</v>
      </c>
      <c r="I52" s="5" t="s">
        <v>80</v>
      </c>
      <c r="J52" s="48" t="s">
        <v>4</v>
      </c>
      <c r="K52" s="306"/>
    </row>
    <row r="53" spans="2:11" ht="13.5" thickBot="1">
      <c r="B53" s="255"/>
      <c r="C53" s="261" t="s">
        <v>70</v>
      </c>
      <c r="D53" s="254" t="s">
        <v>5</v>
      </c>
      <c r="E53" s="6" t="s">
        <v>68</v>
      </c>
      <c r="F53" s="42" t="s">
        <v>3</v>
      </c>
      <c r="G53" s="7" t="s">
        <v>70</v>
      </c>
      <c r="H53" s="8" t="s">
        <v>5</v>
      </c>
      <c r="I53" s="8" t="s">
        <v>115</v>
      </c>
      <c r="J53" s="49" t="s">
        <v>116</v>
      </c>
      <c r="K53" s="306"/>
    </row>
    <row r="54" spans="2:11" ht="13.5" thickBot="1">
      <c r="B54" s="253"/>
      <c r="C54" s="176">
        <v>1</v>
      </c>
      <c r="D54" s="177">
        <v>2</v>
      </c>
      <c r="E54" s="43" t="s">
        <v>83</v>
      </c>
      <c r="F54" s="43" t="s">
        <v>84</v>
      </c>
      <c r="G54" s="43" t="s">
        <v>85</v>
      </c>
      <c r="H54" s="178" t="s">
        <v>86</v>
      </c>
      <c r="I54" s="178" t="s">
        <v>87</v>
      </c>
      <c r="J54" s="179" t="s">
        <v>88</v>
      </c>
      <c r="K54" s="307"/>
    </row>
    <row r="55" spans="2:11" ht="20.25" customHeight="1">
      <c r="B55" s="366" t="s">
        <v>168</v>
      </c>
      <c r="C55" s="274">
        <v>79.98650039939</v>
      </c>
      <c r="D55" s="252">
        <v>6.394537026140877</v>
      </c>
      <c r="E55" s="90">
        <v>1309.27203718</v>
      </c>
      <c r="F55" s="61">
        <v>1309.27203718</v>
      </c>
      <c r="G55" s="60">
        <v>97.07032916348</v>
      </c>
      <c r="H55" s="50">
        <v>7.414068765461204</v>
      </c>
      <c r="I55" s="50">
        <v>121.35839007680886</v>
      </c>
      <c r="J55" s="59">
        <v>17.08382876409</v>
      </c>
      <c r="K55" s="309"/>
    </row>
    <row r="56" spans="2:11" ht="18" customHeight="1">
      <c r="B56" s="356" t="s">
        <v>169</v>
      </c>
      <c r="C56" s="275">
        <v>79.42660603222001</v>
      </c>
      <c r="D56" s="251">
        <v>6.783830870301491</v>
      </c>
      <c r="E56" s="77">
        <v>1205.397768375</v>
      </c>
      <c r="F56" s="145">
        <v>1204.36757597215</v>
      </c>
      <c r="G56" s="180">
        <v>96.23409015778</v>
      </c>
      <c r="H56" s="52">
        <v>7.990425188929641</v>
      </c>
      <c r="I56" s="52">
        <v>121.16102520953989</v>
      </c>
      <c r="J56" s="66">
        <v>16.807484125559995</v>
      </c>
      <c r="K56" s="310"/>
    </row>
    <row r="57" spans="2:11" ht="12.75">
      <c r="B57" s="355" t="s">
        <v>97</v>
      </c>
      <c r="C57" s="120"/>
      <c r="D57" s="128"/>
      <c r="E57" s="72"/>
      <c r="F57" s="63"/>
      <c r="G57" s="65"/>
      <c r="H57" s="188"/>
      <c r="I57" s="188"/>
      <c r="J57" s="73"/>
      <c r="K57" s="33"/>
    </row>
    <row r="58" spans="2:11" ht="12.75">
      <c r="B58" s="367" t="s">
        <v>111</v>
      </c>
      <c r="C58" s="120">
        <v>0.04877214159</v>
      </c>
      <c r="D58" s="128">
        <v>0.04457937694086753</v>
      </c>
      <c r="E58" s="142">
        <v>118.77947541299999</v>
      </c>
      <c r="F58" s="82">
        <v>117.9244114425</v>
      </c>
      <c r="G58" s="82">
        <v>0.08069147383000001</v>
      </c>
      <c r="H58" s="188">
        <v>0.06842643761622266</v>
      </c>
      <c r="I58" s="188">
        <v>165.44582870345928</v>
      </c>
      <c r="J58" s="73">
        <v>0.031919332240000015</v>
      </c>
      <c r="K58" s="33"/>
    </row>
    <row r="59" spans="2:11" ht="12.75">
      <c r="B59" s="363" t="s">
        <v>170</v>
      </c>
      <c r="C59" s="120">
        <v>3.85753387253</v>
      </c>
      <c r="D59" s="128">
        <v>3.108263722427431</v>
      </c>
      <c r="E59" s="142">
        <v>119.278626745</v>
      </c>
      <c r="F59" s="82">
        <v>118.31207057491</v>
      </c>
      <c r="G59" s="82">
        <v>3.13860269038</v>
      </c>
      <c r="H59" s="188">
        <v>2.652816973896822</v>
      </c>
      <c r="I59" s="188">
        <v>81.36293274649894</v>
      </c>
      <c r="J59" s="73">
        <v>-0.71893118215</v>
      </c>
      <c r="K59" s="33"/>
    </row>
    <row r="60" spans="2:11" ht="12.75">
      <c r="B60" s="368" t="s">
        <v>171</v>
      </c>
      <c r="C60" s="120">
        <v>1.45052972129</v>
      </c>
      <c r="D60" s="128">
        <v>2.7739825459618457</v>
      </c>
      <c r="E60" s="142">
        <v>46.3175</v>
      </c>
      <c r="F60" s="82">
        <v>46.3175</v>
      </c>
      <c r="G60" s="82">
        <v>0.00767596818</v>
      </c>
      <c r="H60" s="188">
        <v>0.016572501063313</v>
      </c>
      <c r="I60" s="188">
        <v>0.5291837917787393</v>
      </c>
      <c r="J60" s="73">
        <v>-1.4428537531099999</v>
      </c>
      <c r="K60" s="33"/>
    </row>
    <row r="61" spans="2:11" ht="12.75">
      <c r="B61" s="368" t="s">
        <v>172</v>
      </c>
      <c r="C61" s="120">
        <v>0</v>
      </c>
      <c r="D61" s="128">
        <v>0</v>
      </c>
      <c r="E61" s="142">
        <v>1.292</v>
      </c>
      <c r="F61" s="82">
        <v>1.292</v>
      </c>
      <c r="G61" s="82">
        <v>0.28</v>
      </c>
      <c r="H61" s="188">
        <v>21.671826625387</v>
      </c>
      <c r="I61" s="189" t="s">
        <v>71</v>
      </c>
      <c r="J61" s="73">
        <v>0.28</v>
      </c>
      <c r="K61" s="33"/>
    </row>
    <row r="62" spans="2:11" ht="12.75">
      <c r="B62" s="363" t="s">
        <v>43</v>
      </c>
      <c r="C62" s="120">
        <v>1.17712495372</v>
      </c>
      <c r="D62" s="128">
        <v>2.3297097113381215</v>
      </c>
      <c r="E62" s="142">
        <v>49.314683529</v>
      </c>
      <c r="F62" s="82">
        <v>46.93676280411</v>
      </c>
      <c r="G62" s="82">
        <v>0.70048993906</v>
      </c>
      <c r="H62" s="188">
        <v>1.4924121247634525</v>
      </c>
      <c r="I62" s="188">
        <v>59.50854553259466</v>
      </c>
      <c r="J62" s="73">
        <v>-0.4766350146599999</v>
      </c>
      <c r="K62" s="33"/>
    </row>
    <row r="63" spans="2:11" ht="12.75">
      <c r="B63" s="363" t="s">
        <v>44</v>
      </c>
      <c r="C63" s="120">
        <v>1.77238353053</v>
      </c>
      <c r="D63" s="128">
        <v>18.896655705346337</v>
      </c>
      <c r="E63" s="142">
        <v>13.59261612</v>
      </c>
      <c r="F63" s="82">
        <v>13.400692972389999</v>
      </c>
      <c r="G63" s="82">
        <v>1.81653667831</v>
      </c>
      <c r="H63" s="188">
        <v>13.555542851796437</v>
      </c>
      <c r="I63" s="188">
        <v>102.4911734407054</v>
      </c>
      <c r="J63" s="73">
        <v>0.044153147780000124</v>
      </c>
      <c r="K63" s="33"/>
    </row>
    <row r="64" spans="2:11" ht="12.75">
      <c r="B64" s="363" t="s">
        <v>173</v>
      </c>
      <c r="C64" s="120">
        <v>5.33637855693</v>
      </c>
      <c r="D64" s="128">
        <v>12.091488035229114</v>
      </c>
      <c r="E64" s="142">
        <v>40.716106908</v>
      </c>
      <c r="F64" s="82">
        <v>40.626153908</v>
      </c>
      <c r="G64" s="82">
        <v>7.57101179909</v>
      </c>
      <c r="H64" s="188">
        <v>18.63580740681223</v>
      </c>
      <c r="I64" s="188">
        <v>141.87546326259087</v>
      </c>
      <c r="J64" s="73">
        <v>2.23463324216</v>
      </c>
      <c r="K64" s="33"/>
    </row>
    <row r="65" spans="2:11" ht="12.75">
      <c r="B65" s="368" t="s">
        <v>174</v>
      </c>
      <c r="C65" s="120">
        <v>3.2892785339299997</v>
      </c>
      <c r="D65" s="128">
        <v>9.680850708804726</v>
      </c>
      <c r="E65" s="142">
        <v>32.25242752</v>
      </c>
      <c r="F65" s="82">
        <v>32.162474519999996</v>
      </c>
      <c r="G65" s="82">
        <v>3.57101179909</v>
      </c>
      <c r="H65" s="188">
        <v>11.103038097610906</v>
      </c>
      <c r="I65" s="188">
        <v>108.56519939718781</v>
      </c>
      <c r="J65" s="73">
        <v>0.2817332651600002</v>
      </c>
      <c r="K65" s="33"/>
    </row>
    <row r="66" spans="2:11" ht="12.75">
      <c r="B66" s="363" t="s">
        <v>104</v>
      </c>
      <c r="C66" s="120">
        <v>5.19506754</v>
      </c>
      <c r="D66" s="128">
        <v>8.23659496139394</v>
      </c>
      <c r="E66" s="142">
        <v>66.363124</v>
      </c>
      <c r="F66" s="82">
        <v>66.363124</v>
      </c>
      <c r="G66" s="82">
        <v>5.4760148</v>
      </c>
      <c r="H66" s="188">
        <v>8.251592857503212</v>
      </c>
      <c r="I66" s="188">
        <v>105.40796164509536</v>
      </c>
      <c r="J66" s="73">
        <v>0.2809472599999996</v>
      </c>
      <c r="K66" s="33"/>
    </row>
    <row r="67" spans="2:11" ht="12.75">
      <c r="B67" s="363" t="s">
        <v>47</v>
      </c>
      <c r="C67" s="120">
        <v>16.655046258189998</v>
      </c>
      <c r="D67" s="128">
        <v>13.283004200813497</v>
      </c>
      <c r="E67" s="142">
        <v>128.725998577</v>
      </c>
      <c r="F67" s="82">
        <v>128.98202334503</v>
      </c>
      <c r="G67" s="82">
        <v>23.19357165763</v>
      </c>
      <c r="H67" s="188">
        <v>17.982018777598675</v>
      </c>
      <c r="I67" s="188">
        <v>139.25852440202456</v>
      </c>
      <c r="J67" s="73">
        <v>6.538525399440001</v>
      </c>
      <c r="K67" s="33"/>
    </row>
    <row r="68" spans="2:11" ht="12.75">
      <c r="B68" s="363" t="s">
        <v>48</v>
      </c>
      <c r="C68" s="120">
        <v>6.85407176295</v>
      </c>
      <c r="D68" s="128">
        <v>12.317649975302789</v>
      </c>
      <c r="E68" s="142">
        <v>62.522508744999996</v>
      </c>
      <c r="F68" s="82">
        <v>64.00871338847</v>
      </c>
      <c r="G68" s="82">
        <v>5.89301208953</v>
      </c>
      <c r="H68" s="188">
        <v>9.20657794473263</v>
      </c>
      <c r="I68" s="188">
        <v>85.97826654493096</v>
      </c>
      <c r="J68" s="73">
        <v>-0.9610596734200003</v>
      </c>
      <c r="K68" s="33"/>
    </row>
    <row r="69" spans="2:11" ht="12.75">
      <c r="B69" s="363" t="s">
        <v>175</v>
      </c>
      <c r="C69" s="120">
        <v>36.60633060937</v>
      </c>
      <c r="D69" s="128">
        <v>7.171146975392116</v>
      </c>
      <c r="E69" s="142">
        <v>530.4680200539999</v>
      </c>
      <c r="F69" s="82">
        <v>530.2850200539999</v>
      </c>
      <c r="G69" s="82">
        <v>44.23872776772</v>
      </c>
      <c r="H69" s="188">
        <v>8.342443420939006</v>
      </c>
      <c r="I69" s="188">
        <v>120.84993778752673</v>
      </c>
      <c r="J69" s="73">
        <v>7.6323971583500025</v>
      </c>
      <c r="K69" s="33"/>
    </row>
    <row r="70" spans="2:11" ht="12.75">
      <c r="B70" s="368" t="s">
        <v>176</v>
      </c>
      <c r="C70" s="120">
        <v>27.127313188070005</v>
      </c>
      <c r="D70" s="128">
        <v>6.848025255309881</v>
      </c>
      <c r="E70" s="142">
        <v>411.351208</v>
      </c>
      <c r="F70" s="82">
        <v>411.351208</v>
      </c>
      <c r="G70" s="82">
        <v>34.31653758798</v>
      </c>
      <c r="H70" s="188">
        <v>8.342393779473234</v>
      </c>
      <c r="I70" s="188">
        <v>126.50179304551126</v>
      </c>
      <c r="J70" s="73">
        <v>7.189224399909996</v>
      </c>
      <c r="K70" s="33"/>
    </row>
    <row r="71" spans="2:11" ht="12.75">
      <c r="B71" s="368" t="s">
        <v>177</v>
      </c>
      <c r="C71" s="120">
        <v>0.7226977179199999</v>
      </c>
      <c r="D71" s="128">
        <v>9.658386687768978</v>
      </c>
      <c r="E71" s="142">
        <v>8.445440000000001</v>
      </c>
      <c r="F71" s="82">
        <v>8.44344</v>
      </c>
      <c r="G71" s="82">
        <v>0.724169777</v>
      </c>
      <c r="H71" s="188">
        <v>8.57671490529926</v>
      </c>
      <c r="I71" s="188">
        <v>100.20368946012958</v>
      </c>
      <c r="J71" s="73">
        <v>0.0014720590800000322</v>
      </c>
      <c r="K71" s="33"/>
    </row>
    <row r="72" spans="2:11" ht="12.75">
      <c r="B72" s="368" t="s">
        <v>178</v>
      </c>
      <c r="C72" s="120">
        <v>5.58452004383</v>
      </c>
      <c r="D72" s="128">
        <v>8.274786370467375</v>
      </c>
      <c r="E72" s="142">
        <v>70.662171619</v>
      </c>
      <c r="F72" s="82">
        <v>70.497171619</v>
      </c>
      <c r="G72" s="82">
        <v>6.02153816762</v>
      </c>
      <c r="H72" s="188">
        <v>8.541531566916237</v>
      </c>
      <c r="I72" s="188">
        <v>107.82552699891974</v>
      </c>
      <c r="J72" s="73">
        <v>0.4370181237900006</v>
      </c>
      <c r="K72" s="33"/>
    </row>
    <row r="73" spans="2:11" ht="12.75">
      <c r="B73" s="368" t="s">
        <v>179</v>
      </c>
      <c r="C73" s="120">
        <v>3.17179965955</v>
      </c>
      <c r="D73" s="128">
        <v>8.057915325141416</v>
      </c>
      <c r="E73" s="142">
        <v>40.009200435</v>
      </c>
      <c r="F73" s="82">
        <v>39.993200435</v>
      </c>
      <c r="G73" s="82">
        <v>3.17648223512</v>
      </c>
      <c r="H73" s="188">
        <v>7.942555735899809</v>
      </c>
      <c r="I73" s="188">
        <v>100.14763150490609</v>
      </c>
      <c r="J73" s="73">
        <v>0.004682575569999958</v>
      </c>
      <c r="K73" s="33"/>
    </row>
    <row r="74" spans="2:11" ht="12.75">
      <c r="B74" s="363" t="s">
        <v>54</v>
      </c>
      <c r="C74" s="120">
        <v>0</v>
      </c>
      <c r="D74" s="128">
        <v>0</v>
      </c>
      <c r="E74" s="142">
        <v>4.6</v>
      </c>
      <c r="F74" s="82">
        <v>4.6</v>
      </c>
      <c r="G74" s="82">
        <v>1.5918999999999998E-05</v>
      </c>
      <c r="H74" s="188">
        <v>0.00034606521739130434</v>
      </c>
      <c r="I74" s="189" t="s">
        <v>71</v>
      </c>
      <c r="J74" s="73">
        <v>1.5918999999999998E-05</v>
      </c>
      <c r="K74" s="33"/>
    </row>
    <row r="75" spans="2:11" ht="12.75">
      <c r="B75" s="363" t="s">
        <v>55</v>
      </c>
      <c r="C75" s="120">
        <v>7.799999999999999E-07</v>
      </c>
      <c r="D75" s="128">
        <v>1.0833333333333332E-05</v>
      </c>
      <c r="E75" s="142">
        <v>7.3</v>
      </c>
      <c r="F75" s="82">
        <v>7.3</v>
      </c>
      <c r="G75" s="82">
        <v>0</v>
      </c>
      <c r="H75" s="188">
        <v>0</v>
      </c>
      <c r="I75" s="189" t="s">
        <v>71</v>
      </c>
      <c r="J75" s="73">
        <v>-7.799999999999999E-07</v>
      </c>
      <c r="K75" s="33"/>
    </row>
    <row r="76" spans="2:11" ht="12.75">
      <c r="B76" s="363" t="s">
        <v>127</v>
      </c>
      <c r="C76" s="120">
        <v>0.41923634193</v>
      </c>
      <c r="D76" s="128">
        <v>1.0351514615555555</v>
      </c>
      <c r="E76" s="142">
        <v>37.5</v>
      </c>
      <c r="F76" s="82">
        <v>37.5</v>
      </c>
      <c r="G76" s="82">
        <v>3.0009578622600004</v>
      </c>
      <c r="H76" s="188">
        <v>8.002554299360002</v>
      </c>
      <c r="I76" s="188">
        <v>715.8152960797162</v>
      </c>
      <c r="J76" s="73">
        <v>2.5817215203300004</v>
      </c>
      <c r="K76" s="33"/>
    </row>
    <row r="77" spans="2:11" ht="12.75">
      <c r="B77" s="363" t="s">
        <v>114</v>
      </c>
      <c r="C77" s="120">
        <v>1.5046596844800206</v>
      </c>
      <c r="D77" s="128">
        <v>7.75912247920991</v>
      </c>
      <c r="E77" s="269">
        <v>26.236608283999985</v>
      </c>
      <c r="F77" s="270">
        <v>28.128603482740104</v>
      </c>
      <c r="G77" s="82">
        <v>1.1244574809699874</v>
      </c>
      <c r="H77" s="188">
        <v>3.997558860893901</v>
      </c>
      <c r="I77" s="188">
        <v>74.73168136079732</v>
      </c>
      <c r="J77" s="73">
        <v>-0.3802022035100332</v>
      </c>
      <c r="K77" s="33"/>
    </row>
    <row r="78" spans="2:11" ht="18" customHeight="1">
      <c r="B78" s="356" t="s">
        <v>180</v>
      </c>
      <c r="C78" s="275">
        <v>0.55989436717</v>
      </c>
      <c r="D78" s="251">
        <v>0.6995665646540656</v>
      </c>
      <c r="E78" s="77">
        <v>103.874268805</v>
      </c>
      <c r="F78" s="180">
        <v>104.90446120785</v>
      </c>
      <c r="G78" s="180">
        <v>0.8362390057</v>
      </c>
      <c r="H78" s="190">
        <v>0.7971434160870788</v>
      </c>
      <c r="I78" s="190">
        <v>149.35656701223675</v>
      </c>
      <c r="J78" s="191">
        <v>0.27634463853</v>
      </c>
      <c r="K78" s="67"/>
    </row>
    <row r="79" spans="2:11" ht="13.5" customHeight="1">
      <c r="B79" s="369" t="s">
        <v>58</v>
      </c>
      <c r="C79" s="276"/>
      <c r="D79" s="250"/>
      <c r="E79" s="143"/>
      <c r="F79" s="192"/>
      <c r="G79" s="146"/>
      <c r="H79" s="193"/>
      <c r="I79" s="193"/>
      <c r="J79" s="194"/>
      <c r="K79" s="311"/>
    </row>
    <row r="80" spans="2:11" ht="13.5" customHeight="1">
      <c r="B80" s="369" t="s">
        <v>181</v>
      </c>
      <c r="C80" s="120">
        <v>0.03179508535</v>
      </c>
      <c r="D80" s="128">
        <v>0.26334329885688934</v>
      </c>
      <c r="E80" s="72">
        <v>15.773188679999999</v>
      </c>
      <c r="F80" s="82">
        <v>15.76186044025</v>
      </c>
      <c r="G80" s="82">
        <v>0.06453085798</v>
      </c>
      <c r="H80" s="195">
        <v>0.40941142845810186</v>
      </c>
      <c r="I80" s="195">
        <v>202.95859334750926</v>
      </c>
      <c r="J80" s="197">
        <v>0.03273577262999999</v>
      </c>
      <c r="K80" s="281"/>
    </row>
    <row r="81" spans="2:11" ht="13.5" customHeight="1">
      <c r="B81" s="369" t="s">
        <v>182</v>
      </c>
      <c r="C81" s="120">
        <v>0.011137826</v>
      </c>
      <c r="D81" s="128">
        <v>0.15623193101728378</v>
      </c>
      <c r="E81" s="72">
        <v>5.195905761</v>
      </c>
      <c r="F81" s="82">
        <v>6.793816458</v>
      </c>
      <c r="G81" s="82">
        <v>0.032568289640000005</v>
      </c>
      <c r="H81" s="195">
        <v>0.4793813586419382</v>
      </c>
      <c r="I81" s="195">
        <v>292.4115499739357</v>
      </c>
      <c r="J81" s="197">
        <v>0.021430463640000005</v>
      </c>
      <c r="K81" s="281"/>
    </row>
    <row r="82" spans="2:11" ht="13.5" customHeight="1">
      <c r="B82" s="363" t="s">
        <v>183</v>
      </c>
      <c r="C82" s="120">
        <v>0.149075948</v>
      </c>
      <c r="D82" s="128">
        <v>0.5093954301463817</v>
      </c>
      <c r="E82" s="72">
        <v>38.67599665</v>
      </c>
      <c r="F82" s="82">
        <v>38.765909650000005</v>
      </c>
      <c r="G82" s="82">
        <v>0.26562386600000004</v>
      </c>
      <c r="H82" s="195">
        <v>0.6851996210025734</v>
      </c>
      <c r="I82" s="195">
        <v>178.18022931506027</v>
      </c>
      <c r="J82" s="197">
        <v>0.11654791800000003</v>
      </c>
      <c r="K82" s="281"/>
    </row>
    <row r="83" spans="2:11" ht="13.5" customHeight="1">
      <c r="B83" s="368" t="s">
        <v>184</v>
      </c>
      <c r="C83" s="120">
        <v>0.07657594799999999</v>
      </c>
      <c r="D83" s="128">
        <v>0.2955143274918119</v>
      </c>
      <c r="E83" s="72">
        <v>33.526438612</v>
      </c>
      <c r="F83" s="82">
        <v>33.526438612</v>
      </c>
      <c r="G83" s="82">
        <v>0</v>
      </c>
      <c r="H83" s="195">
        <v>0</v>
      </c>
      <c r="I83" s="196" t="s">
        <v>71</v>
      </c>
      <c r="J83" s="197">
        <v>-0.07657594799999999</v>
      </c>
      <c r="K83" s="281"/>
    </row>
    <row r="84" spans="2:11" ht="13.5" customHeight="1">
      <c r="B84" s="363" t="s">
        <v>185</v>
      </c>
      <c r="C84" s="120">
        <v>0.01080424299</v>
      </c>
      <c r="D84" s="128">
        <v>0.25309918184402136</v>
      </c>
      <c r="E84" s="72">
        <v>5.923533129</v>
      </c>
      <c r="F84" s="81">
        <v>8.34334991483</v>
      </c>
      <c r="G84" s="81">
        <v>0.03363880092</v>
      </c>
      <c r="H84" s="55">
        <v>0.4031809916087573</v>
      </c>
      <c r="I84" s="195">
        <v>311.3480597496262</v>
      </c>
      <c r="J84" s="197">
        <v>0.022834557930000002</v>
      </c>
      <c r="K84" s="281"/>
    </row>
    <row r="85" spans="2:11" ht="13.5" customHeight="1">
      <c r="B85" s="363" t="s">
        <v>186</v>
      </c>
      <c r="C85" s="120">
        <v>0.272134631</v>
      </c>
      <c r="D85" s="128">
        <v>3.0086260371445075</v>
      </c>
      <c r="E85" s="72">
        <v>10.556564535</v>
      </c>
      <c r="F85" s="81">
        <v>10.626289852</v>
      </c>
      <c r="G85" s="81">
        <v>0.34800917416</v>
      </c>
      <c r="H85" s="55">
        <v>3.274982886849264</v>
      </c>
      <c r="I85" s="195">
        <v>127.88125233498855</v>
      </c>
      <c r="J85" s="197">
        <v>0.07587454315999997</v>
      </c>
      <c r="K85" s="281"/>
    </row>
    <row r="86" spans="2:11" ht="13.5" customHeight="1" thickBot="1">
      <c r="B86" s="369" t="s">
        <v>187</v>
      </c>
      <c r="C86" s="120">
        <v>0.08494663382999995</v>
      </c>
      <c r="D86" s="128">
        <v>0.852026509527417</v>
      </c>
      <c r="E86" s="72">
        <v>27.74908004999999</v>
      </c>
      <c r="F86" s="81">
        <v>24.613234892770002</v>
      </c>
      <c r="G86" s="81">
        <v>0.09186801699999991</v>
      </c>
      <c r="H86" s="55">
        <v>0.3732464155980798</v>
      </c>
      <c r="I86" s="195">
        <v>108.14791929701586</v>
      </c>
      <c r="J86" s="197">
        <v>0.006921383169999962</v>
      </c>
      <c r="K86" s="281"/>
    </row>
    <row r="87" spans="2:11" ht="15.75" customHeight="1" thickBot="1">
      <c r="B87" s="249" t="s">
        <v>188</v>
      </c>
      <c r="C87" s="277">
        <v>45.869479103390034</v>
      </c>
      <c r="D87" s="248">
        <v>-65.5278272905572</v>
      </c>
      <c r="E87" s="144">
        <v>-60</v>
      </c>
      <c r="F87" s="147">
        <v>-60</v>
      </c>
      <c r="G87" s="147">
        <v>9.100083002359995</v>
      </c>
      <c r="H87" s="349" t="s">
        <v>129</v>
      </c>
      <c r="I87" s="370">
        <v>19.83908075748661</v>
      </c>
      <c r="J87" s="186">
        <v>-36.76939610103004</v>
      </c>
      <c r="K87" s="309"/>
    </row>
    <row r="88" spans="2:11" ht="12.75" customHeight="1">
      <c r="B88" s="198" t="s">
        <v>202</v>
      </c>
      <c r="C88" s="199"/>
      <c r="D88" s="200"/>
      <c r="E88" s="137"/>
      <c r="F88" s="137"/>
      <c r="G88" s="137"/>
      <c r="H88" s="138"/>
      <c r="I88" s="138"/>
      <c r="J88" s="138"/>
      <c r="K88" s="138"/>
    </row>
    <row r="89" spans="2:11" ht="12.75" customHeight="1">
      <c r="B89" s="198" t="s">
        <v>113</v>
      </c>
      <c r="C89" s="199"/>
      <c r="D89" s="200"/>
      <c r="E89" s="137"/>
      <c r="F89" s="137"/>
      <c r="G89" s="137"/>
      <c r="H89" s="138"/>
      <c r="I89" s="138"/>
      <c r="J89" s="138"/>
      <c r="K89" s="138"/>
    </row>
    <row r="90" spans="2:11" ht="12.75" customHeight="1">
      <c r="B90" s="198" t="s">
        <v>110</v>
      </c>
      <c r="C90" s="199"/>
      <c r="D90" s="200"/>
      <c r="E90" s="137"/>
      <c r="F90" s="137"/>
      <c r="G90" s="137"/>
      <c r="H90" s="138"/>
      <c r="I90" s="138"/>
      <c r="J90" s="138"/>
      <c r="K90" s="138"/>
    </row>
    <row r="91" spans="2:11" ht="12.75" customHeight="1">
      <c r="B91" s="139"/>
      <c r="C91" s="284"/>
      <c r="D91" s="200"/>
      <c r="E91" s="137"/>
      <c r="F91" s="137"/>
      <c r="G91" s="137"/>
      <c r="H91" s="138"/>
      <c r="I91" s="138"/>
      <c r="J91" s="138"/>
      <c r="K91" s="138"/>
    </row>
    <row r="92" spans="2:7" ht="12.75" customHeight="1">
      <c r="B92" s="28"/>
      <c r="C92" s="284"/>
      <c r="D92" s="28"/>
      <c r="E92" s="37"/>
      <c r="F92" s="38"/>
      <c r="G92" s="38"/>
    </row>
    <row r="93" spans="2:11" ht="12.75" customHeight="1">
      <c r="B93" s="28"/>
      <c r="C93" s="273"/>
      <c r="D93" s="28"/>
      <c r="E93" s="37"/>
      <c r="F93" s="38"/>
      <c r="G93" s="38"/>
      <c r="H93" s="10"/>
      <c r="I93" s="10"/>
      <c r="J93" s="10"/>
      <c r="K93" s="10"/>
    </row>
    <row r="94" spans="2:11" ht="12.75">
      <c r="B94" s="28"/>
      <c r="C94" s="268"/>
      <c r="D94" s="10"/>
      <c r="E94" s="38"/>
      <c r="F94" s="38"/>
      <c r="G94" s="10"/>
      <c r="H94" s="10"/>
      <c r="I94" s="10"/>
      <c r="J94" s="259"/>
      <c r="K94" s="259"/>
    </row>
    <row r="95" ht="12.75">
      <c r="C95" s="268"/>
    </row>
    <row r="96" spans="2:11" ht="12.75">
      <c r="B96" s="10"/>
      <c r="C96" s="10"/>
      <c r="D96" s="10"/>
      <c r="G96" s="39"/>
      <c r="J96" s="40"/>
      <c r="K96" s="40"/>
    </row>
    <row r="100" ht="12.75">
      <c r="G100" s="131"/>
    </row>
  </sheetData>
  <sheetProtection/>
  <mergeCells count="5">
    <mergeCell ref="B2:G2"/>
    <mergeCell ref="C4:D4"/>
    <mergeCell ref="E4:J4"/>
    <mergeCell ref="E51:J51"/>
    <mergeCell ref="C51:D51"/>
  </mergeCells>
  <printOptions/>
  <pageMargins left="0.5511811023622047" right="0.2362204724409449" top="0.49" bottom="0.62" header="0.1968503937007874" footer="0.2362204724409449"/>
  <pageSetup fitToHeight="2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96"/>
  <sheetViews>
    <sheetView showGridLines="0" workbookViewId="0" topLeftCell="A1">
      <selection activeCell="F53" sqref="F53"/>
    </sheetView>
  </sheetViews>
  <sheetFormatPr defaultColWidth="9.140625" defaultRowHeight="12.75"/>
  <cols>
    <col min="1" max="1" width="2.57421875" style="1" customWidth="1"/>
    <col min="2" max="2" width="54.8515625" style="1" customWidth="1"/>
    <col min="3" max="4" width="10.8515625" style="1" customWidth="1"/>
    <col min="5" max="6" width="9.8515625" style="1" customWidth="1"/>
    <col min="7" max="7" width="11.00390625" style="1" customWidth="1"/>
    <col min="8" max="8" width="16.421875" style="1" customWidth="1"/>
    <col min="9" max="9" width="10.00390625" style="1" bestFit="1" customWidth="1"/>
    <col min="10" max="10" width="9.28125" style="1" customWidth="1"/>
    <col min="11" max="16384" width="9.140625" style="1" customWidth="1"/>
  </cols>
  <sheetData>
    <row r="1" ht="19.5" customHeight="1"/>
    <row r="2" spans="2:6" ht="18">
      <c r="B2" s="380" t="s">
        <v>96</v>
      </c>
      <c r="C2" s="380"/>
      <c r="D2" s="380"/>
      <c r="E2" s="380"/>
      <c r="F2" s="380"/>
    </row>
    <row r="3" ht="13.5" thickBot="1"/>
    <row r="4" spans="2:7" ht="13.5" thickBot="1">
      <c r="B4" s="30"/>
      <c r="C4" s="217">
        <v>2016</v>
      </c>
      <c r="D4" s="207">
        <v>2016</v>
      </c>
      <c r="E4" s="217">
        <v>2017</v>
      </c>
      <c r="F4" s="207">
        <v>2017</v>
      </c>
      <c r="G4" s="207" t="s">
        <v>135</v>
      </c>
    </row>
    <row r="5" spans="2:7" ht="12.75">
      <c r="B5" s="31"/>
      <c r="C5" s="45" t="str">
        <f>'příjmy+výdaje SR leden-minulý'!D6</f>
        <v>leden</v>
      </c>
      <c r="D5" s="208" t="str">
        <f>C5</f>
        <v>leden</v>
      </c>
      <c r="E5" s="45">
        <f>MID('příjmy+výdaje SR leden-aktuální'!C6,7,8)</f>
      </c>
      <c r="F5" s="208">
        <f>E5</f>
      </c>
      <c r="G5" s="208" t="s">
        <v>95</v>
      </c>
    </row>
    <row r="6" spans="2:7" ht="8.25" customHeight="1" thickBot="1">
      <c r="B6" s="32"/>
      <c r="C6" s="218"/>
      <c r="D6" s="214"/>
      <c r="E6" s="203"/>
      <c r="F6" s="89"/>
      <c r="G6" s="89"/>
    </row>
    <row r="7" spans="2:7" ht="8.25" customHeight="1" thickBot="1">
      <c r="B7" s="140"/>
      <c r="C7" s="46"/>
      <c r="D7" s="215"/>
      <c r="E7" s="204"/>
      <c r="F7" s="179"/>
      <c r="G7" s="179"/>
    </row>
    <row r="8" spans="2:9" ht="20.25" customHeight="1">
      <c r="B8" s="293" t="s">
        <v>6</v>
      </c>
      <c r="C8" s="205">
        <f>'příjmy+výdaje SR leden-minulý'!D8</f>
        <v>0</v>
      </c>
      <c r="D8" s="294">
        <f>'příjmy+výdaje SR leden-minulý'!H8</f>
        <v>0</v>
      </c>
      <c r="E8" s="205">
        <f>'příjmy+výdaje SR leden-aktuální'!C8-'samotný aktuální měsíc'!C8</f>
        <v>125.85597950278003</v>
      </c>
      <c r="F8" s="295">
        <f>'příjmy+výdaje SR leden-aktuální'!G8-'samotný aktuální měsíc'!D8</f>
        <v>106.17041216583999</v>
      </c>
      <c r="G8" s="295">
        <f>F8-E8</f>
        <v>-19.68556733694004</v>
      </c>
      <c r="H8" s="39"/>
      <c r="I8" s="39"/>
    </row>
    <row r="9" spans="2:7" ht="12.75">
      <c r="B9" s="11" t="s">
        <v>7</v>
      </c>
      <c r="C9" s="72"/>
      <c r="D9" s="63"/>
      <c r="E9" s="72"/>
      <c r="F9" s="73"/>
      <c r="G9" s="73"/>
    </row>
    <row r="10" spans="2:9" ht="18" customHeight="1">
      <c r="B10" s="12" t="s">
        <v>8</v>
      </c>
      <c r="C10" s="77">
        <f>'příjmy+výdaje SR leden-minulý'!D10</f>
        <v>0</v>
      </c>
      <c r="D10" s="67">
        <f>'příjmy+výdaje SR leden-minulý'!H10</f>
        <v>0</v>
      </c>
      <c r="E10" s="77">
        <f>'příjmy+výdaje SR leden-aktuální'!C10-'samotný aktuální měsíc'!C10</f>
        <v>86.40051121312003</v>
      </c>
      <c r="F10" s="191">
        <f>'příjmy+výdaje SR leden-aktuální'!G10-'samotný aktuální měsíc'!D10</f>
        <v>92.11674417230999</v>
      </c>
      <c r="G10" s="191">
        <f aca="true" t="shared" si="0" ref="G10:G46">F10-E10</f>
        <v>5.716232959189966</v>
      </c>
      <c r="H10" s="39"/>
      <c r="I10" s="39"/>
    </row>
    <row r="11" spans="2:9" ht="18" customHeight="1">
      <c r="B11" s="13" t="s">
        <v>9</v>
      </c>
      <c r="C11" s="91">
        <f>'příjmy+výdaje SR leden-minulý'!D11</f>
        <v>0</v>
      </c>
      <c r="D11" s="70">
        <f>'příjmy+výdaje SR leden-minulý'!H11</f>
        <v>0</v>
      </c>
      <c r="E11" s="91">
        <f>'příjmy+výdaje SR leden-aktuální'!C11-'samotný aktuální měsíc'!C11</f>
        <v>52.60899533185003</v>
      </c>
      <c r="F11" s="86">
        <f>'příjmy+výdaje SR leden-aktuální'!G11-'samotný aktuální měsíc'!D11</f>
        <v>55.41790555826</v>
      </c>
      <c r="G11" s="86">
        <f t="shared" si="0"/>
        <v>2.808910226409971</v>
      </c>
      <c r="H11" s="39"/>
      <c r="I11" s="39"/>
    </row>
    <row r="12" spans="2:7" ht="12.75">
      <c r="B12" s="11" t="s">
        <v>10</v>
      </c>
      <c r="C12" s="72"/>
      <c r="D12" s="64"/>
      <c r="E12" s="72"/>
      <c r="F12" s="62"/>
      <c r="G12" s="62"/>
    </row>
    <row r="13" spans="2:9" ht="12.75">
      <c r="B13" s="11" t="s">
        <v>11</v>
      </c>
      <c r="C13" s="72">
        <f>'příjmy+výdaje SR leden-minulý'!D13</f>
        <v>0</v>
      </c>
      <c r="D13" s="63">
        <f>'příjmy+výdaje SR leden-minulý'!H13</f>
        <v>0</v>
      </c>
      <c r="E13" s="72">
        <f>'příjmy+výdaje SR leden-aktuální'!C13-'samotný aktuální měsíc'!C13</f>
        <v>28.196821177660002</v>
      </c>
      <c r="F13" s="73">
        <f>'příjmy+výdaje SR leden-aktuální'!G13-'samotný aktuální měsíc'!D13</f>
        <v>29.14599036963</v>
      </c>
      <c r="G13" s="73">
        <f t="shared" si="0"/>
        <v>0.9491691919699967</v>
      </c>
      <c r="H13" s="39"/>
      <c r="I13" s="39"/>
    </row>
    <row r="14" spans="2:9" ht="12.75">
      <c r="B14" s="14" t="s">
        <v>12</v>
      </c>
      <c r="C14" s="72">
        <f>'příjmy+výdaje SR leden-minulý'!D14</f>
        <v>0</v>
      </c>
      <c r="D14" s="64">
        <f>'příjmy+výdaje SR leden-minulý'!H14</f>
        <v>0</v>
      </c>
      <c r="E14" s="72">
        <f>'příjmy+výdaje SR leden-aktuální'!C14-'samotný aktuální měsíc'!C14</f>
        <v>11.66835568111</v>
      </c>
      <c r="F14" s="62">
        <f>'příjmy+výdaje SR leden-aktuální'!G14-'samotný aktuální měsíc'!D14</f>
        <v>12.550379627759998</v>
      </c>
      <c r="G14" s="62">
        <f t="shared" si="0"/>
        <v>0.8820239466499977</v>
      </c>
      <c r="H14" s="39"/>
      <c r="I14" s="39"/>
    </row>
    <row r="15" spans="2:9" ht="12.75">
      <c r="B15" s="15" t="s">
        <v>13</v>
      </c>
      <c r="C15" s="72">
        <f>'příjmy+výdaje SR leden-minulý'!D15</f>
        <v>0</v>
      </c>
      <c r="D15" s="63">
        <f>'příjmy+výdaje SR leden-minulý'!H15</f>
        <v>0</v>
      </c>
      <c r="E15" s="72">
        <f>'příjmy+výdaje SR leden-aktuální'!C15-'samotný aktuální měsíc'!C15</f>
        <v>6.40475427785</v>
      </c>
      <c r="F15" s="73">
        <f>'příjmy+výdaje SR leden-aktuální'!G15-'samotný aktuální měsíc'!D15</f>
        <v>6.65291577396</v>
      </c>
      <c r="G15" s="73">
        <f t="shared" si="0"/>
        <v>0.24816149610999982</v>
      </c>
      <c r="H15" s="39"/>
      <c r="I15" s="39"/>
    </row>
    <row r="16" spans="2:8" ht="12.75">
      <c r="B16" s="16" t="s">
        <v>14</v>
      </c>
      <c r="C16" s="72">
        <f>'příjmy+výdaje SR leden-minulý'!D16</f>
        <v>0</v>
      </c>
      <c r="D16" s="63">
        <f>'příjmy+výdaje SR leden-minulý'!H16</f>
        <v>0</v>
      </c>
      <c r="E16" s="72">
        <f>'příjmy+výdaje SR leden-aktuální'!C16-'samotný aktuální měsíc'!C16</f>
        <v>3.75180644875</v>
      </c>
      <c r="F16" s="73">
        <f>'příjmy+výdaje SR leden-aktuální'!G16-'samotný aktuální měsíc'!D16</f>
        <v>4.20651351937</v>
      </c>
      <c r="G16" s="73">
        <f t="shared" si="0"/>
        <v>0.4547070706199996</v>
      </c>
      <c r="H16" s="39"/>
    </row>
    <row r="17" spans="2:9" ht="12.75">
      <c r="B17" s="17" t="s">
        <v>15</v>
      </c>
      <c r="C17" s="72">
        <f>'příjmy+výdaje SR leden-minulý'!D17</f>
        <v>0</v>
      </c>
      <c r="D17" s="64">
        <f>'příjmy+výdaje SR leden-minulý'!H17</f>
        <v>0</v>
      </c>
      <c r="E17" s="72">
        <f>'příjmy+výdaje SR leden-aktuální'!C17-'samotný aktuální měsíc'!C17</f>
        <v>0.086493451</v>
      </c>
      <c r="F17" s="62">
        <f>'příjmy+výdaje SR leden-aktuální'!G17-'samotný aktuální měsíc'!D17</f>
        <v>0.066954964</v>
      </c>
      <c r="G17" s="62">
        <f t="shared" si="0"/>
        <v>-0.019538486999999993</v>
      </c>
      <c r="I17" s="100"/>
    </row>
    <row r="18" spans="2:7" ht="12.75">
      <c r="B18" s="11" t="s">
        <v>16</v>
      </c>
      <c r="C18" s="72">
        <f>'příjmy+výdaje SR leden-minulý'!D18</f>
        <v>0</v>
      </c>
      <c r="D18" s="64">
        <f>'příjmy+výdaje SR leden-minulý'!H18</f>
        <v>0</v>
      </c>
      <c r="E18" s="72">
        <f>'příjmy+výdaje SR leden-aktuální'!C18-'samotný aktuální měsíc'!C18</f>
        <v>0.75380559239</v>
      </c>
      <c r="F18" s="62">
        <f>'příjmy+výdaje SR leden-aktuální'!G18-'samotný aktuální měsíc'!D18</f>
        <v>0.84408124861</v>
      </c>
      <c r="G18" s="62">
        <f t="shared" si="0"/>
        <v>0.09027565622</v>
      </c>
    </row>
    <row r="19" spans="2:9" ht="12.75">
      <c r="B19" s="11" t="s">
        <v>17</v>
      </c>
      <c r="C19" s="72">
        <f>'příjmy+výdaje SR leden-minulý'!D19</f>
        <v>0</v>
      </c>
      <c r="D19" s="64">
        <f>'příjmy+výdaje SR leden-minulý'!H19</f>
        <v>0</v>
      </c>
      <c r="E19" s="72">
        <f>'příjmy+výdaje SR leden-aktuální'!C19-'samotný aktuální měsíc'!C19</f>
        <v>10.49991895039</v>
      </c>
      <c r="F19" s="62">
        <f>'příjmy+výdaje SR leden-aktuální'!G19-'samotný aktuální měsíc'!D19</f>
        <v>11.230685269710001</v>
      </c>
      <c r="G19" s="62">
        <f t="shared" si="0"/>
        <v>0.7307663193200007</v>
      </c>
      <c r="H19" s="39"/>
      <c r="I19" s="39"/>
    </row>
    <row r="20" spans="2:9" ht="12.75">
      <c r="B20" s="11" t="s">
        <v>18</v>
      </c>
      <c r="C20" s="72">
        <f>'příjmy+výdaje SR leden-minulý'!D20</f>
        <v>0</v>
      </c>
      <c r="D20" s="64">
        <f>'příjmy+výdaje SR leden-minulý'!H20</f>
        <v>0</v>
      </c>
      <c r="E20" s="72">
        <f>'příjmy+výdaje SR leden-aktuální'!C20-'samotný aktuální měsíc'!C20</f>
        <v>1.3466050344099998</v>
      </c>
      <c r="F20" s="62">
        <f>'příjmy+výdaje SR leden-aktuální'!G20-'samotný aktuální měsíc'!D20</f>
        <v>1.2331855785099999</v>
      </c>
      <c r="G20" s="62">
        <f t="shared" si="0"/>
        <v>-0.11341945589999991</v>
      </c>
      <c r="H20" s="39"/>
      <c r="I20" s="39"/>
    </row>
    <row r="21" spans="2:9" ht="12.75">
      <c r="B21" s="18" t="s">
        <v>19</v>
      </c>
      <c r="C21" s="72">
        <f>'příjmy+výdaje SR leden-minulý'!D21</f>
        <v>0</v>
      </c>
      <c r="D21" s="64">
        <f>'příjmy+výdaje SR leden-minulý'!H21</f>
        <v>0</v>
      </c>
      <c r="E21" s="72">
        <f>'příjmy+výdaje SR leden-aktuální'!C21-'samotný aktuální měsíc'!C21</f>
        <v>9.038582652470001</v>
      </c>
      <c r="F21" s="62">
        <f>'příjmy+výdaje SR leden-aktuální'!G21-'samotný aktuální měsíc'!D21</f>
        <v>9.79859006225</v>
      </c>
      <c r="G21" s="62">
        <f t="shared" si="0"/>
        <v>0.7600074097799983</v>
      </c>
      <c r="H21" s="39"/>
      <c r="I21" s="39"/>
    </row>
    <row r="22" spans="2:7" ht="12.75">
      <c r="B22" s="18" t="s">
        <v>20</v>
      </c>
      <c r="C22" s="72">
        <f>'příjmy+výdaje SR leden-minulý'!D22</f>
        <v>0</v>
      </c>
      <c r="D22" s="64">
        <f>'příjmy+výdaje SR leden-minulý'!H22</f>
        <v>0</v>
      </c>
      <c r="E22" s="72">
        <f>'příjmy+výdaje SR leden-aktuální'!C22-'samotný aktuální měsíc'!C22</f>
        <v>0.11473126351</v>
      </c>
      <c r="F22" s="62">
        <f>'příjmy+výdaje SR leden-aktuální'!G22-'samotný aktuální měsíc'!D22</f>
        <v>0.19890962895</v>
      </c>
      <c r="G22" s="62">
        <f t="shared" si="0"/>
        <v>0.08417836544</v>
      </c>
    </row>
    <row r="23" spans="2:7" ht="12.75">
      <c r="B23" s="19" t="s">
        <v>21</v>
      </c>
      <c r="C23" s="72">
        <f>'příjmy+výdaje SR leden-minulý'!D23</f>
        <v>0</v>
      </c>
      <c r="D23" s="64">
        <f>'příjmy+výdaje SR leden-minulý'!H23</f>
        <v>0</v>
      </c>
      <c r="E23" s="72">
        <f>'příjmy+výdaje SR leden-aktuální'!C23-'samotný aktuální měsíc'!C23</f>
        <v>0.25222081355000003</v>
      </c>
      <c r="F23" s="62">
        <f>'příjmy+výdaje SR leden-aktuální'!G23-'samotný aktuální měsíc'!D23</f>
        <v>0.25922130008</v>
      </c>
      <c r="G23" s="62">
        <f t="shared" si="0"/>
        <v>0.007000486529999961</v>
      </c>
    </row>
    <row r="24" spans="2:7" ht="12.75">
      <c r="B24" s="11" t="s">
        <v>22</v>
      </c>
      <c r="C24" s="72">
        <f>'příjmy+výdaje SR leden-minulý'!D24</f>
        <v>0</v>
      </c>
      <c r="D24" s="64">
        <f>'příjmy+výdaje SR leden-minulý'!H24</f>
        <v>0</v>
      </c>
      <c r="E24" s="72">
        <f>'příjmy+výdaje SR leden-aktuální'!C24-'samotný aktuální měsíc'!C24</f>
        <v>0.76700672486</v>
      </c>
      <c r="F24" s="62">
        <f>'příjmy+výdaje SR leden-aktuální'!G24-'samotný aktuální měsíc'!D24</f>
        <v>0.9013530079700001</v>
      </c>
      <c r="G24" s="62">
        <f t="shared" si="0"/>
        <v>0.13434628311000008</v>
      </c>
    </row>
    <row r="25" spans="2:7" ht="12.75">
      <c r="B25" s="11" t="s">
        <v>23</v>
      </c>
      <c r="C25" s="72">
        <f>'příjmy+výdaje SR leden-minulý'!D25</f>
        <v>0</v>
      </c>
      <c r="D25" s="64">
        <f>'příjmy+výdaje SR leden-minulý'!H25</f>
        <v>0</v>
      </c>
      <c r="E25" s="72">
        <f>'příjmy+výdaje SR leden-aktuální'!C25-'samotný aktuální měsíc'!C25</f>
        <v>0.0024867016000000002</v>
      </c>
      <c r="F25" s="62">
        <f>'příjmy+výdaje SR leden-aktuální'!G25-'samotný aktuální měsíc'!D25</f>
        <v>0.00045656485</v>
      </c>
      <c r="G25" s="62">
        <f t="shared" si="0"/>
        <v>-0.00203013675</v>
      </c>
    </row>
    <row r="26" spans="2:7" ht="12.75">
      <c r="B26" s="18" t="s">
        <v>24</v>
      </c>
      <c r="C26" s="72">
        <f>'příjmy+výdaje SR leden-minulý'!D26</f>
        <v>0</v>
      </c>
      <c r="D26" s="64">
        <f>'příjmy+výdaje SR leden-minulý'!H26</f>
        <v>0</v>
      </c>
      <c r="E26" s="72">
        <f>'příjmy+výdaje SR leden-aktuální'!C26-'samotný aktuální měsíc'!C26</f>
        <v>-0.09898201698</v>
      </c>
      <c r="F26" s="62">
        <f>'příjmy+výdaje SR leden-aktuální'!G26-'samotný aktuální měsíc'!D26</f>
        <v>-0.028582861640000002</v>
      </c>
      <c r="G26" s="62">
        <f t="shared" si="0"/>
        <v>0.07039915534</v>
      </c>
    </row>
    <row r="27" spans="2:7" ht="12.75">
      <c r="B27" s="18" t="s">
        <v>105</v>
      </c>
      <c r="C27" s="72">
        <f>'příjmy+výdaje SR leden-minulý'!D27</f>
        <v>0</v>
      </c>
      <c r="D27" s="64">
        <f>'příjmy+výdaje SR leden-minulý'!H27</f>
        <v>0</v>
      </c>
      <c r="E27" s="72">
        <f>'příjmy+výdaje SR leden-aktuální'!C27-'samotný aktuální měsíc'!C27</f>
        <v>0.86350204024</v>
      </c>
      <c r="F27" s="62">
        <f>'příjmy+výdaje SR leden-aktuální'!G27-'samotný aktuální měsíc'!D27</f>
        <v>0.92947930476</v>
      </c>
      <c r="G27" s="62">
        <f t="shared" si="0"/>
        <v>0.06597726451999997</v>
      </c>
    </row>
    <row r="28" spans="2:7" ht="12.75">
      <c r="B28" s="19" t="s">
        <v>100</v>
      </c>
      <c r="C28" s="72">
        <f>'příjmy+výdaje SR leden-minulý'!D28</f>
        <v>0</v>
      </c>
      <c r="D28" s="64">
        <f>'příjmy+výdaje SR leden-minulý'!H28</f>
        <v>0</v>
      </c>
      <c r="E28" s="72">
        <f>'příjmy+výdaje SR leden-aktuální'!C28-'samotný aktuální měsíc'!C28</f>
        <v>0.108749</v>
      </c>
      <c r="F28" s="62">
        <f>'příjmy+výdaje SR leden-aktuální'!G28-'samotný aktuální měsíc'!D28</f>
        <v>0.113081</v>
      </c>
      <c r="G28" s="62">
        <f t="shared" si="0"/>
        <v>0.0043320000000000025</v>
      </c>
    </row>
    <row r="29" spans="2:7" ht="12.75">
      <c r="B29" s="19" t="s">
        <v>25</v>
      </c>
      <c r="C29" s="72">
        <f>'příjmy+výdaje SR leden-minulý'!D29</f>
        <v>0</v>
      </c>
      <c r="D29" s="64">
        <f>'příjmy+výdaje SR leden-minulý'!H29</f>
        <v>0</v>
      </c>
      <c r="E29" s="72">
        <f>'příjmy+výdaje SR leden-aktuální'!C29-'samotný aktuální měsíc'!C29</f>
        <v>0.035349558</v>
      </c>
      <c r="F29" s="62">
        <f>'příjmy+výdaje SR leden-aktuální'!G29-'samotný aktuální měsíc'!D29</f>
        <v>0.037274814350000005</v>
      </c>
      <c r="G29" s="62">
        <f t="shared" si="0"/>
        <v>0.0019252563500000014</v>
      </c>
    </row>
    <row r="30" spans="2:7" ht="12.75">
      <c r="B30" s="20" t="s">
        <v>131</v>
      </c>
      <c r="C30" s="72">
        <f>'příjmy+výdaje SR leden-minulý'!D30</f>
        <v>0</v>
      </c>
      <c r="D30" s="64">
        <f>'příjmy+výdaje SR leden-minulý'!H30</f>
        <v>0</v>
      </c>
      <c r="E30" s="72">
        <f>'příjmy+výdaje SR leden-aktuální'!C30-'samotný aktuální měsíc'!C30</f>
        <v>0.009560180599999999</v>
      </c>
      <c r="F30" s="62">
        <f>'příjmy+výdaje SR leden-aktuální'!G30-'samotný aktuální měsíc'!D30</f>
        <v>0.0026784951100000003</v>
      </c>
      <c r="G30" s="62">
        <f t="shared" si="0"/>
        <v>-0.006881685489999999</v>
      </c>
    </row>
    <row r="31" spans="2:7" ht="12.75">
      <c r="B31" s="11" t="s">
        <v>132</v>
      </c>
      <c r="C31" s="72">
        <f>'příjmy+výdaje SR leden-minulý'!D31</f>
        <v>0</v>
      </c>
      <c r="D31" s="64">
        <f>'příjmy+výdaje SR leden-minulý'!H31</f>
        <v>0</v>
      </c>
      <c r="E31" s="72">
        <f>'příjmy+výdaje SR leden-aktuální'!C31-'samotný aktuální měsíc'!C31</f>
        <v>0.31720765329002876</v>
      </c>
      <c r="F31" s="62">
        <f>'příjmy+výdaje SR leden-aktuální'!G31-'samotný aktuální měsíc'!D31</f>
        <v>0.33316042504000504</v>
      </c>
      <c r="G31" s="62">
        <f t="shared" si="0"/>
        <v>0.01595277174997628</v>
      </c>
    </row>
    <row r="32" spans="2:9" s="21" customFormat="1" ht="18" customHeight="1">
      <c r="B32" s="13" t="s">
        <v>26</v>
      </c>
      <c r="C32" s="96">
        <f>'příjmy+výdaje SR leden-minulý'!D32</f>
        <v>0</v>
      </c>
      <c r="D32" s="216">
        <f>'příjmy+výdaje SR leden-minulý'!H32</f>
        <v>0</v>
      </c>
      <c r="E32" s="96">
        <f>'příjmy+výdaje SR leden-aktuální'!C32-'samotný aktuální měsíc'!C32</f>
        <v>33.79151588127</v>
      </c>
      <c r="F32" s="209">
        <f>'příjmy+výdaje SR leden-aktuální'!G32-'samotný aktuální měsíc'!D32</f>
        <v>36.698838614050004</v>
      </c>
      <c r="G32" s="209">
        <f t="shared" si="0"/>
        <v>2.9073227327800026</v>
      </c>
      <c r="H32" s="39"/>
      <c r="I32" s="148"/>
    </row>
    <row r="33" spans="2:9" ht="12.75">
      <c r="B33" s="11" t="s">
        <v>27</v>
      </c>
      <c r="C33" s="72">
        <f>'příjmy+výdaje SR leden-minulý'!D33</f>
        <v>0</v>
      </c>
      <c r="D33" s="63">
        <f>'příjmy+výdaje SR leden-minulý'!H33</f>
        <v>0</v>
      </c>
      <c r="E33" s="72">
        <f>'příjmy+výdaje SR leden-aktuální'!C33-'samotný aktuální měsíc'!C33</f>
        <v>30.0377951510178</v>
      </c>
      <c r="F33" s="73">
        <f>'příjmy+výdaje SR leden-aktuální'!G33-'samotný aktuální měsíc'!D33</f>
        <v>32.621720287824395</v>
      </c>
      <c r="G33" s="73">
        <f t="shared" si="0"/>
        <v>2.583925136806595</v>
      </c>
      <c r="H33" s="39"/>
      <c r="I33" s="39"/>
    </row>
    <row r="34" spans="2:9" ht="18" customHeight="1">
      <c r="B34" s="22" t="s">
        <v>28</v>
      </c>
      <c r="C34" s="77">
        <f>'příjmy+výdaje SR leden-minulý'!D34</f>
        <v>0</v>
      </c>
      <c r="D34" s="180">
        <f>'příjmy+výdaje SR leden-minulý'!H34</f>
        <v>0</v>
      </c>
      <c r="E34" s="77">
        <f>'příjmy+výdaje SR leden-aktuální'!C34-'samotný aktuální měsíc'!C34</f>
        <v>39.45546828966</v>
      </c>
      <c r="F34" s="191">
        <f>'příjmy+výdaje SR leden-aktuální'!G34-'samotný aktuální měsíc'!D34</f>
        <v>14.053667993530002</v>
      </c>
      <c r="G34" s="191">
        <f t="shared" si="0"/>
        <v>-25.401800296129995</v>
      </c>
      <c r="H34" s="39"/>
      <c r="I34" s="39"/>
    </row>
    <row r="35" spans="2:7" ht="12.75">
      <c r="B35" s="11" t="s">
        <v>10</v>
      </c>
      <c r="C35" s="72"/>
      <c r="D35" s="63"/>
      <c r="E35" s="72"/>
      <c r="F35" s="73"/>
      <c r="G35" s="73"/>
    </row>
    <row r="36" spans="2:9" ht="12.75">
      <c r="B36" s="23" t="s">
        <v>29</v>
      </c>
      <c r="C36" s="92">
        <f>'příjmy+výdaje SR leden-minulý'!D36</f>
        <v>0</v>
      </c>
      <c r="D36" s="81">
        <f>'příjmy+výdaje SR leden-minulý'!H36</f>
        <v>0</v>
      </c>
      <c r="E36" s="92">
        <f>'příjmy+výdaje SR leden-aktuální'!C36-'samotný aktuální měsíc'!C36</f>
        <v>39.38319862201</v>
      </c>
      <c r="F36" s="87">
        <f>'příjmy+výdaje SR leden-aktuální'!G36-'samotný aktuální měsíc'!D36</f>
        <v>13.829102931860003</v>
      </c>
      <c r="G36" s="87">
        <f t="shared" si="0"/>
        <v>-25.554095690149996</v>
      </c>
      <c r="H36" s="39"/>
      <c r="I36" s="39"/>
    </row>
    <row r="37" spans="2:9" ht="12.75">
      <c r="B37" s="24" t="s">
        <v>134</v>
      </c>
      <c r="C37" s="92">
        <f>'příjmy+výdaje SR leden-minulý'!D37</f>
        <v>0</v>
      </c>
      <c r="D37" s="82">
        <f>'příjmy+výdaje SR leden-minulý'!H37</f>
        <v>0</v>
      </c>
      <c r="E37" s="92">
        <f>'příjmy+výdaje SR leden-aktuální'!C37-'samotný aktuální měsíc'!C37</f>
        <v>35.553167176849996</v>
      </c>
      <c r="F37" s="197">
        <f>'příjmy+výdaje SR leden-aktuální'!G37-'samotný aktuální měsíc'!D37</f>
        <v>9.78196752117</v>
      </c>
      <c r="G37" s="197">
        <f t="shared" si="0"/>
        <v>-25.771199655679997</v>
      </c>
      <c r="H37" s="39"/>
      <c r="I37" s="39"/>
    </row>
    <row r="38" spans="2:8" ht="12.75">
      <c r="B38" s="25" t="s">
        <v>30</v>
      </c>
      <c r="C38" s="92">
        <f>'příjmy+výdaje SR leden-minulý'!D38</f>
        <v>0</v>
      </c>
      <c r="D38" s="81">
        <f>'příjmy+výdaje SR leden-minulý'!H38</f>
        <v>0</v>
      </c>
      <c r="E38" s="92" t="e">
        <f>'příjmy+výdaje SR leden-aktuální'!#REF!-'samotný aktuální měsíc'!C38</f>
        <v>#REF!</v>
      </c>
      <c r="F38" s="87" t="e">
        <f>'příjmy+výdaje SR leden-aktuální'!#REF!-'samotný aktuální měsíc'!D38</f>
        <v>#REF!</v>
      </c>
      <c r="G38" s="87" t="e">
        <f t="shared" si="0"/>
        <v>#REF!</v>
      </c>
      <c r="H38" s="131"/>
    </row>
    <row r="39" spans="2:7" ht="12.75">
      <c r="B39" s="25" t="s">
        <v>31</v>
      </c>
      <c r="C39" s="92">
        <f>'příjmy+výdaje SR leden-minulý'!D39</f>
        <v>0</v>
      </c>
      <c r="D39" s="81">
        <f>'příjmy+výdaje SR leden-minulý'!H39</f>
        <v>0</v>
      </c>
      <c r="E39" s="92">
        <f>'příjmy+výdaje SR leden-aktuální'!C38-'samotný aktuální měsíc'!C39</f>
        <v>0.10959194413</v>
      </c>
      <c r="F39" s="87">
        <f>'příjmy+výdaje SR leden-aktuální'!G38-'samotný aktuální měsíc'!D39</f>
        <v>0.09722618006</v>
      </c>
      <c r="G39" s="87">
        <f t="shared" si="0"/>
        <v>-0.012365764069999993</v>
      </c>
    </row>
    <row r="40" spans="2:7" ht="12.75">
      <c r="B40" s="25" t="s">
        <v>32</v>
      </c>
      <c r="C40" s="92">
        <f>'příjmy+výdaje SR leden-minulý'!D40</f>
        <v>0</v>
      </c>
      <c r="D40" s="82">
        <f>'příjmy+výdaje SR leden-minulý'!H40</f>
        <v>0</v>
      </c>
      <c r="E40" s="92" t="e">
        <f>'příjmy+výdaje SR leden-aktuální'!#REF!-'samotný aktuální měsíc'!C40</f>
        <v>#REF!</v>
      </c>
      <c r="F40" s="197" t="e">
        <f>'příjmy+výdaje SR leden-aktuální'!#REF!-'samotný aktuální měsíc'!D40</f>
        <v>#REF!</v>
      </c>
      <c r="G40" s="197" t="e">
        <f t="shared" si="0"/>
        <v>#REF!</v>
      </c>
    </row>
    <row r="41" spans="2:7" ht="12.75">
      <c r="B41" s="286" t="s">
        <v>128</v>
      </c>
      <c r="C41" s="92">
        <f>'příjmy+výdaje SR leden-minulý'!D41</f>
        <v>0</v>
      </c>
      <c r="D41" s="82">
        <f>'příjmy+výdaje SR leden-minulý'!H41</f>
        <v>0</v>
      </c>
      <c r="E41" s="92">
        <f>'příjmy+výdaje SR leden-aktuální'!C39-'samotný aktuální měsíc'!C41</f>
        <v>0.15144124405</v>
      </c>
      <c r="F41" s="197">
        <f>'příjmy+výdaje SR leden-aktuální'!G39-'samotný aktuální měsíc'!D41</f>
        <v>0.13940066233</v>
      </c>
      <c r="G41" s="197">
        <f>F41-E41</f>
        <v>-0.012040581719999999</v>
      </c>
    </row>
    <row r="42" spans="2:7" ht="12.75">
      <c r="B42" s="24" t="s">
        <v>33</v>
      </c>
      <c r="C42" s="92">
        <f>'příjmy+výdaje SR leden-minulý'!D42</f>
        <v>0</v>
      </c>
      <c r="D42" s="81">
        <f>'příjmy+výdaje SR leden-minulý'!H42</f>
        <v>0</v>
      </c>
      <c r="E42" s="92">
        <f>'příjmy+výdaje SR leden-aktuální'!C40-'samotný aktuální měsíc'!C42</f>
        <v>0.016503703620000018</v>
      </c>
      <c r="F42" s="87">
        <f>'příjmy+výdaje SR leden-aktuální'!G40-'samotný aktuální měsíc'!D42</f>
        <v>0.012438701129999993</v>
      </c>
      <c r="G42" s="87">
        <f t="shared" si="0"/>
        <v>-0.004065002490000025</v>
      </c>
    </row>
    <row r="43" spans="2:9" ht="12.75">
      <c r="B43" s="24" t="s">
        <v>34</v>
      </c>
      <c r="C43" s="92">
        <f>'příjmy+výdaje SR leden-minulý'!D43</f>
        <v>0</v>
      </c>
      <c r="D43" s="81">
        <f>'příjmy+výdaje SR leden-minulý'!H43</f>
        <v>0</v>
      </c>
      <c r="E43" s="92">
        <f>'příjmy+výdaje SR leden-aktuální'!C41-'samotný aktuální měsíc'!C43</f>
        <v>0</v>
      </c>
      <c r="F43" s="87">
        <f>'příjmy+výdaje SR leden-aktuální'!G41-'samotný aktuální měsíc'!D43</f>
        <v>0.15637176996000002</v>
      </c>
      <c r="G43" s="87">
        <f t="shared" si="0"/>
        <v>0.15637176996000002</v>
      </c>
      <c r="H43" s="39"/>
      <c r="I43" s="39"/>
    </row>
    <row r="44" spans="2:7" ht="13.5" thickBot="1">
      <c r="B44" s="287" t="s">
        <v>35</v>
      </c>
      <c r="C44" s="93">
        <f>'příjmy+výdaje SR leden-minulý'!D44</f>
        <v>0</v>
      </c>
      <c r="D44" s="288">
        <f>'příjmy+výdaje SR leden-minulý'!H44</f>
        <v>0</v>
      </c>
      <c r="E44" s="93">
        <f>'příjmy+výdaje SR leden-aktuální'!C42-'samotný aktuální měsíc'!C44</f>
        <v>0.055765964030000004</v>
      </c>
      <c r="F44" s="88">
        <f>'příjmy+výdaje SR leden-aktuální'!G42-'samotný aktuální měsíc'!D44</f>
        <v>0.05575459058</v>
      </c>
      <c r="G44" s="206">
        <f t="shared" si="0"/>
        <v>-1.1373450000004559E-05</v>
      </c>
    </row>
    <row r="45" spans="2:7" ht="12.75" hidden="1">
      <c r="B45" s="24" t="s">
        <v>36</v>
      </c>
      <c r="C45" s="92">
        <f>'příjmy+výdaje SR leden-minulý'!D45</f>
        <v>0</v>
      </c>
      <c r="D45" s="81">
        <f>'příjmy+výdaje SR leden-minulý'!H45</f>
        <v>0</v>
      </c>
      <c r="E45" s="92" t="e">
        <f>'příjmy+výdaje SR leden-aktuální'!#REF!-'samotný aktuální měsíc'!C45</f>
        <v>#REF!</v>
      </c>
      <c r="F45" s="87" t="e">
        <f>'příjmy+výdaje SR leden-aktuální'!#REF!-'samotný aktuální měsíc'!D45</f>
        <v>#REF!</v>
      </c>
      <c r="G45" s="87" t="e">
        <f t="shared" si="0"/>
        <v>#REF!</v>
      </c>
    </row>
    <row r="46" spans="2:7" ht="13.5" hidden="1" thickBot="1">
      <c r="B46" s="296" t="s">
        <v>37</v>
      </c>
      <c r="C46" s="93">
        <f>'příjmy+výdaje SR leden-minulý'!D46</f>
        <v>0</v>
      </c>
      <c r="D46" s="288">
        <f>'příjmy+výdaje SR leden-minulý'!H46</f>
        <v>0</v>
      </c>
      <c r="E46" s="93" t="e">
        <f>'příjmy+výdaje SR leden-aktuální'!#REF!-'samotný aktuální měsíc'!C46</f>
        <v>#REF!</v>
      </c>
      <c r="F46" s="88" t="e">
        <f>'příjmy+výdaje SR leden-aktuální'!#REF!-'samotný aktuální měsíc'!D46</f>
        <v>#REF!</v>
      </c>
      <c r="G46" s="88" t="e">
        <f t="shared" si="0"/>
        <v>#REF!</v>
      </c>
    </row>
    <row r="47" spans="2:5" ht="12.75" customHeight="1">
      <c r="B47" s="26" t="s">
        <v>133</v>
      </c>
      <c r="C47" s="26"/>
      <c r="D47" s="26"/>
      <c r="E47" s="26"/>
    </row>
    <row r="48" spans="2:5" ht="12.75" customHeight="1">
      <c r="B48" s="28" t="s">
        <v>117</v>
      </c>
      <c r="C48" s="28"/>
      <c r="D48" s="28"/>
      <c r="E48" s="28"/>
    </row>
    <row r="49" spans="2:5" ht="12.75" customHeight="1">
      <c r="B49" s="26"/>
      <c r="C49" s="26"/>
      <c r="D49" s="26"/>
      <c r="E49" s="26"/>
    </row>
    <row r="50" spans="3:5" ht="12.75" customHeight="1">
      <c r="C50" s="28"/>
      <c r="D50" s="28"/>
      <c r="E50" s="26"/>
    </row>
    <row r="51" spans="2:5" ht="12.75" customHeight="1">
      <c r="B51" s="29"/>
      <c r="C51" s="29"/>
      <c r="D51" s="29"/>
      <c r="E51" s="29"/>
    </row>
    <row r="52" ht="13.5" thickBot="1"/>
    <row r="53" spans="2:7" ht="13.5" thickBot="1">
      <c r="B53" s="30"/>
      <c r="C53" s="217">
        <f>C4</f>
        <v>2016</v>
      </c>
      <c r="D53" s="207">
        <f>D4</f>
        <v>2016</v>
      </c>
      <c r="E53" s="217">
        <f>E4</f>
        <v>2017</v>
      </c>
      <c r="F53" s="207">
        <f>F4</f>
        <v>2017</v>
      </c>
      <c r="G53" s="207" t="str">
        <f>G4</f>
        <v>2017-2016</v>
      </c>
    </row>
    <row r="54" spans="2:7" ht="12.75">
      <c r="B54" s="31"/>
      <c r="C54" s="45" t="str">
        <f>C5</f>
        <v>leden</v>
      </c>
      <c r="D54" s="208" t="str">
        <f>D5</f>
        <v>leden</v>
      </c>
      <c r="E54" s="45">
        <f>E5</f>
      </c>
      <c r="F54" s="208">
        <f>F5</f>
      </c>
      <c r="G54" s="208" t="s">
        <v>95</v>
      </c>
    </row>
    <row r="55" spans="2:7" ht="13.5" thickBot="1">
      <c r="B55" s="32"/>
      <c r="C55" s="218"/>
      <c r="D55" s="214"/>
      <c r="E55" s="203"/>
      <c r="F55" s="89"/>
      <c r="G55" s="89"/>
    </row>
    <row r="56" spans="2:7" ht="13.5" thickBot="1">
      <c r="B56" s="140"/>
      <c r="C56" s="46"/>
      <c r="D56" s="215"/>
      <c r="E56" s="204"/>
      <c r="F56" s="179"/>
      <c r="G56" s="179"/>
    </row>
    <row r="57" spans="2:9" ht="20.25" customHeight="1">
      <c r="B57" s="9" t="s">
        <v>38</v>
      </c>
      <c r="C57" s="113">
        <f>'příjmy+výdaje SR leden-minulý'!D57</f>
        <v>0</v>
      </c>
      <c r="D57" s="60">
        <f>'příjmy+výdaje SR leden-minulý'!H57</f>
        <v>0</v>
      </c>
      <c r="E57" s="113">
        <f>'příjmy+výdaje SR leden-aktuální'!C55-'samotný aktuální měsíc'!C57</f>
        <v>79.98650039939</v>
      </c>
      <c r="F57" s="211">
        <f>'příjmy+výdaje SR leden-aktuální'!G55-'samotný aktuální měsíc'!D57</f>
        <v>97.07032916348</v>
      </c>
      <c r="G57" s="211">
        <f>F57-E57</f>
        <v>17.08382876409</v>
      </c>
      <c r="I57" s="39"/>
    </row>
    <row r="58" spans="2:9" ht="18" customHeight="1">
      <c r="B58" s="12" t="s">
        <v>39</v>
      </c>
      <c r="C58" s="115">
        <f>'příjmy+výdaje SR leden-minulý'!D58</f>
        <v>0</v>
      </c>
      <c r="D58" s="180">
        <f>'příjmy+výdaje SR leden-minulý'!H58</f>
        <v>0</v>
      </c>
      <c r="E58" s="115">
        <f>'příjmy+výdaje SR leden-aktuální'!C56-'samotný aktuální měsíc'!C58</f>
        <v>79.42660603222001</v>
      </c>
      <c r="F58" s="191">
        <f>'příjmy+výdaje SR leden-aktuální'!G56-'samotný aktuální měsíc'!D58</f>
        <v>96.23409015778</v>
      </c>
      <c r="G58" s="191">
        <f aca="true" t="shared" si="1" ref="G58:G89">F58-E58</f>
        <v>16.807484125559995</v>
      </c>
      <c r="I58" s="39"/>
    </row>
    <row r="59" spans="2:7" ht="12.75">
      <c r="B59" s="11" t="s">
        <v>10</v>
      </c>
      <c r="C59" s="117"/>
      <c r="D59" s="63"/>
      <c r="E59" s="117"/>
      <c r="F59" s="73"/>
      <c r="G59" s="73"/>
    </row>
    <row r="60" spans="2:9" ht="12.75">
      <c r="B60" s="23" t="s">
        <v>40</v>
      </c>
      <c r="C60" s="117">
        <f>'příjmy+výdaje SR leden-minulý'!D60</f>
        <v>0</v>
      </c>
      <c r="D60" s="82">
        <f>'příjmy+výdaje SR leden-minulý'!H60</f>
        <v>0</v>
      </c>
      <c r="E60" s="117">
        <f>'příjmy+výdaje SR leden-aktuální'!C58-'samotný aktuální měsíc'!C60</f>
        <v>0.04877214159</v>
      </c>
      <c r="F60" s="197">
        <f>'příjmy+výdaje SR leden-aktuální'!G58-'samotný aktuální měsíc'!D60</f>
        <v>0.08069147383000001</v>
      </c>
      <c r="G60" s="197">
        <f t="shared" si="1"/>
        <v>0.031919332240000015</v>
      </c>
      <c r="I60" s="39"/>
    </row>
    <row r="61" spans="2:10" ht="12.75">
      <c r="B61" s="23" t="s">
        <v>41</v>
      </c>
      <c r="C61" s="117">
        <f>'příjmy+výdaje SR leden-minulý'!D61</f>
        <v>0</v>
      </c>
      <c r="D61" s="82">
        <f>'příjmy+výdaje SR leden-minulý'!H61</f>
        <v>0</v>
      </c>
      <c r="E61" s="117">
        <f>'příjmy+výdaje SR leden-aktuální'!C59-'samotný aktuální měsíc'!C61</f>
        <v>3.85753387253</v>
      </c>
      <c r="F61" s="197">
        <f>'příjmy+výdaje SR leden-aktuální'!G59-'samotný aktuální měsíc'!D61</f>
        <v>3.13860269038</v>
      </c>
      <c r="G61" s="197">
        <f t="shared" si="1"/>
        <v>-0.71893118215</v>
      </c>
      <c r="H61" s="201"/>
      <c r="I61" s="39"/>
      <c r="J61" s="131"/>
    </row>
    <row r="62" spans="2:10" ht="12.75">
      <c r="B62" s="23" t="s">
        <v>74</v>
      </c>
      <c r="C62" s="119">
        <f>'příjmy+výdaje SR leden-minulý'!D62</f>
        <v>0</v>
      </c>
      <c r="D62" s="82">
        <f>'příjmy+výdaje SR leden-minulý'!H62</f>
        <v>0</v>
      </c>
      <c r="E62" s="119">
        <f>'příjmy+výdaje SR leden-aktuální'!C60-'samotný aktuální měsíc'!C62</f>
        <v>1.45052972129</v>
      </c>
      <c r="F62" s="197">
        <f>'příjmy+výdaje SR leden-aktuální'!G60-'samotný aktuální měsíc'!D62</f>
        <v>0.00767596818</v>
      </c>
      <c r="G62" s="197">
        <f t="shared" si="1"/>
        <v>-1.4428537531099999</v>
      </c>
      <c r="H62" s="131"/>
      <c r="I62" s="187"/>
      <c r="J62" s="131"/>
    </row>
    <row r="63" spans="2:11" ht="12.75">
      <c r="B63" s="34" t="s">
        <v>42</v>
      </c>
      <c r="C63" s="117">
        <f>'příjmy+výdaje SR leden-minulý'!D63</f>
        <v>0</v>
      </c>
      <c r="D63" s="82">
        <f>'příjmy+výdaje SR leden-minulý'!H63</f>
        <v>0</v>
      </c>
      <c r="E63" s="117">
        <f>'příjmy+výdaje SR leden-aktuální'!C61-'samotný aktuální měsíc'!C63</f>
        <v>0</v>
      </c>
      <c r="F63" s="197">
        <f>'příjmy+výdaje SR leden-aktuální'!G61-'samotný aktuální měsíc'!D63</f>
        <v>0.28</v>
      </c>
      <c r="G63" s="197">
        <f t="shared" si="1"/>
        <v>0.28</v>
      </c>
      <c r="I63" s="39"/>
      <c r="K63" s="131"/>
    </row>
    <row r="64" spans="2:11" ht="12.75">
      <c r="B64" s="23" t="s">
        <v>43</v>
      </c>
      <c r="C64" s="119">
        <f>'příjmy+výdaje SR leden-minulý'!D64</f>
        <v>0</v>
      </c>
      <c r="D64" s="82">
        <f>'příjmy+výdaje SR leden-minulý'!H64</f>
        <v>0</v>
      </c>
      <c r="E64" s="119">
        <f>'příjmy+výdaje SR leden-aktuální'!C62-'samotný aktuální měsíc'!C64</f>
        <v>1.17712495372</v>
      </c>
      <c r="F64" s="197">
        <f>'příjmy+výdaje SR leden-aktuální'!G62-'samotný aktuální měsíc'!D64</f>
        <v>0.70048993906</v>
      </c>
      <c r="G64" s="197">
        <f t="shared" si="1"/>
        <v>-0.4766350146599999</v>
      </c>
      <c r="I64" s="39"/>
      <c r="K64" s="131"/>
    </row>
    <row r="65" spans="2:9" ht="12.75">
      <c r="B65" s="23" t="s">
        <v>44</v>
      </c>
      <c r="C65" s="117">
        <f>'příjmy+výdaje SR leden-minulý'!D65</f>
        <v>0</v>
      </c>
      <c r="D65" s="82">
        <f>'příjmy+výdaje SR leden-minulý'!H65</f>
        <v>0</v>
      </c>
      <c r="E65" s="117">
        <f>'příjmy+výdaje SR leden-aktuální'!C63-'samotný aktuální měsíc'!C65</f>
        <v>1.77238353053</v>
      </c>
      <c r="F65" s="197">
        <f>'příjmy+výdaje SR leden-aktuální'!G63-'samotný aktuální měsíc'!D65</f>
        <v>1.81653667831</v>
      </c>
      <c r="G65" s="197">
        <f t="shared" si="1"/>
        <v>0.044153147780000124</v>
      </c>
      <c r="H65" s="39"/>
      <c r="I65" s="39"/>
    </row>
    <row r="66" spans="2:11" ht="12.75">
      <c r="B66" s="23" t="s">
        <v>45</v>
      </c>
      <c r="C66" s="117">
        <f>'příjmy+výdaje SR leden-minulý'!D66</f>
        <v>0</v>
      </c>
      <c r="D66" s="82">
        <f>'příjmy+výdaje SR leden-minulý'!H66</f>
        <v>0</v>
      </c>
      <c r="E66" s="117">
        <f>'příjmy+výdaje SR leden-aktuální'!C64-'samotný aktuální měsíc'!C66</f>
        <v>5.33637855693</v>
      </c>
      <c r="F66" s="197">
        <f>'příjmy+výdaje SR leden-aktuální'!G64-'samotný aktuální měsíc'!D66</f>
        <v>7.57101179909</v>
      </c>
      <c r="G66" s="197">
        <f t="shared" si="1"/>
        <v>2.23463324216</v>
      </c>
      <c r="H66" s="39"/>
      <c r="I66" s="39"/>
      <c r="K66" s="131"/>
    </row>
    <row r="67" spans="2:9" ht="12.75">
      <c r="B67" s="23" t="s">
        <v>46</v>
      </c>
      <c r="C67" s="117">
        <f>'příjmy+výdaje SR leden-minulý'!D67</f>
        <v>0</v>
      </c>
      <c r="D67" s="82">
        <f>'příjmy+výdaje SR leden-minulý'!H67</f>
        <v>0</v>
      </c>
      <c r="E67" s="117">
        <f>'příjmy+výdaje SR leden-aktuální'!C65-'samotný aktuální měsíc'!C67</f>
        <v>3.2892785339299997</v>
      </c>
      <c r="F67" s="197">
        <f>'příjmy+výdaje SR leden-aktuální'!G65-'samotný aktuální měsíc'!D67</f>
        <v>3.57101179909</v>
      </c>
      <c r="G67" s="197">
        <f t="shared" si="1"/>
        <v>0.2817332651600002</v>
      </c>
      <c r="H67" s="39"/>
      <c r="I67" s="39"/>
    </row>
    <row r="68" spans="2:9" ht="12.75">
      <c r="B68" s="23" t="s">
        <v>104</v>
      </c>
      <c r="C68" s="119">
        <f>'příjmy+výdaje SR leden-minulý'!D68</f>
        <v>0</v>
      </c>
      <c r="D68" s="82">
        <f>'příjmy+výdaje SR leden-minulý'!H68</f>
        <v>0</v>
      </c>
      <c r="E68" s="119">
        <f>'příjmy+výdaje SR leden-aktuální'!C66-'samotný aktuální měsíc'!C68</f>
        <v>5.19506754</v>
      </c>
      <c r="F68" s="197">
        <f>'příjmy+výdaje SR leden-aktuální'!G66-'samotný aktuální měsíc'!D68</f>
        <v>5.4760148</v>
      </c>
      <c r="G68" s="197">
        <f t="shared" si="1"/>
        <v>0.2809472599999996</v>
      </c>
      <c r="H68" s="39"/>
      <c r="I68" s="39"/>
    </row>
    <row r="69" spans="2:14" ht="12.75">
      <c r="B69" s="23" t="s">
        <v>47</v>
      </c>
      <c r="C69" s="119">
        <f>'příjmy+výdaje SR leden-minulý'!D69</f>
        <v>0</v>
      </c>
      <c r="D69" s="82">
        <f>'příjmy+výdaje SR leden-minulý'!H69</f>
        <v>0</v>
      </c>
      <c r="E69" s="119">
        <f>'příjmy+výdaje SR leden-aktuální'!C67-'samotný aktuální měsíc'!C69</f>
        <v>16.655046258189998</v>
      </c>
      <c r="F69" s="197">
        <f>'příjmy+výdaje SR leden-aktuální'!G67-'samotný aktuální měsíc'!D69</f>
        <v>23.19357165763</v>
      </c>
      <c r="G69" s="197">
        <f t="shared" si="1"/>
        <v>6.538525399440001</v>
      </c>
      <c r="H69" s="38"/>
      <c r="I69" s="38"/>
      <c r="J69" s="10"/>
      <c r="K69" s="10"/>
      <c r="L69" s="10"/>
      <c r="M69" s="10"/>
      <c r="N69" s="10"/>
    </row>
    <row r="70" spans="2:14" ht="12.75">
      <c r="B70" s="23" t="s">
        <v>48</v>
      </c>
      <c r="C70" s="119">
        <f>'příjmy+výdaje SR leden-minulý'!D70</f>
        <v>0</v>
      </c>
      <c r="D70" s="82">
        <f>'příjmy+výdaje SR leden-minulý'!H70</f>
        <v>0</v>
      </c>
      <c r="E70" s="119">
        <f>'příjmy+výdaje SR leden-aktuální'!C68-'samotný aktuální měsíc'!C70</f>
        <v>6.85407176295</v>
      </c>
      <c r="F70" s="197">
        <f>'příjmy+výdaje SR leden-aktuální'!G68-'samotný aktuální měsíc'!D70</f>
        <v>5.89301208953</v>
      </c>
      <c r="G70" s="197">
        <f t="shared" si="1"/>
        <v>-0.9610596734200003</v>
      </c>
      <c r="H70" s="38"/>
      <c r="I70" s="38"/>
      <c r="J70" s="10"/>
      <c r="K70" s="10"/>
      <c r="L70" s="10"/>
      <c r="M70" s="10"/>
      <c r="N70" s="10"/>
    </row>
    <row r="71" spans="2:9" ht="12.75">
      <c r="B71" s="23" t="s">
        <v>49</v>
      </c>
      <c r="C71" s="117">
        <f>'příjmy+výdaje SR leden-minulý'!D71</f>
        <v>0</v>
      </c>
      <c r="D71" s="82">
        <f>'příjmy+výdaje SR leden-minulý'!H71</f>
        <v>0</v>
      </c>
      <c r="E71" s="117">
        <f>'příjmy+výdaje SR leden-aktuální'!C69-'samotný aktuální měsíc'!C71</f>
        <v>36.60633060937</v>
      </c>
      <c r="F71" s="197">
        <f>'příjmy+výdaje SR leden-aktuální'!G69-'samotný aktuální měsíc'!D71</f>
        <v>44.23872776772</v>
      </c>
      <c r="G71" s="197">
        <f t="shared" si="1"/>
        <v>7.6323971583500025</v>
      </c>
      <c r="H71" s="39"/>
      <c r="I71" s="39"/>
    </row>
    <row r="72" spans="2:9" ht="12.75">
      <c r="B72" s="24" t="s">
        <v>50</v>
      </c>
      <c r="C72" s="119">
        <f>'příjmy+výdaje SR leden-minulý'!D72</f>
        <v>0</v>
      </c>
      <c r="D72" s="82">
        <f>'příjmy+výdaje SR leden-minulý'!H72</f>
        <v>0</v>
      </c>
      <c r="E72" s="119">
        <f>'příjmy+výdaje SR leden-aktuální'!C70-'samotný aktuální měsíc'!C72</f>
        <v>27.127313188070005</v>
      </c>
      <c r="F72" s="197">
        <f>'příjmy+výdaje SR leden-aktuální'!G70-'samotný aktuální měsíc'!D72</f>
        <v>34.31653758798</v>
      </c>
      <c r="G72" s="197">
        <f t="shared" si="1"/>
        <v>7.189224399909996</v>
      </c>
      <c r="H72" s="39"/>
      <c r="I72" s="39"/>
    </row>
    <row r="73" spans="2:9" ht="12.75">
      <c r="B73" s="25" t="s">
        <v>51</v>
      </c>
      <c r="C73" s="119">
        <f>'příjmy+výdaje SR leden-minulý'!D73</f>
        <v>0</v>
      </c>
      <c r="D73" s="82">
        <f>'příjmy+výdaje SR leden-minulý'!H73</f>
        <v>0</v>
      </c>
      <c r="E73" s="119">
        <f>'příjmy+výdaje SR leden-aktuální'!C71-'samotný aktuální měsíc'!C73</f>
        <v>0.7226977179199999</v>
      </c>
      <c r="F73" s="197">
        <f>'příjmy+výdaje SR leden-aktuální'!G71-'samotný aktuální měsíc'!D73</f>
        <v>0.724169777</v>
      </c>
      <c r="G73" s="197">
        <f t="shared" si="1"/>
        <v>0.0014720590800000322</v>
      </c>
      <c r="I73" s="39"/>
    </row>
    <row r="74" spans="2:9" ht="12.75">
      <c r="B74" s="34" t="s">
        <v>52</v>
      </c>
      <c r="C74" s="117">
        <f>'příjmy+výdaje SR leden-minulý'!D74</f>
        <v>0</v>
      </c>
      <c r="D74" s="82">
        <f>'příjmy+výdaje SR leden-minulý'!H74</f>
        <v>0</v>
      </c>
      <c r="E74" s="117">
        <f>'příjmy+výdaje SR leden-aktuální'!C72-'samotný aktuální měsíc'!C74</f>
        <v>5.58452004383</v>
      </c>
      <c r="F74" s="197">
        <f>'příjmy+výdaje SR leden-aktuální'!G72-'samotný aktuální měsíc'!D74</f>
        <v>6.02153816762</v>
      </c>
      <c r="G74" s="197">
        <f t="shared" si="1"/>
        <v>0.4370181237900006</v>
      </c>
      <c r="H74" s="39"/>
      <c r="I74" s="39"/>
    </row>
    <row r="75" spans="2:9" ht="12.75">
      <c r="B75" s="34" t="s">
        <v>53</v>
      </c>
      <c r="C75" s="117">
        <f>'příjmy+výdaje SR leden-minulý'!D75</f>
        <v>0</v>
      </c>
      <c r="D75" s="82">
        <f>'příjmy+výdaje SR leden-minulý'!H75</f>
        <v>0</v>
      </c>
      <c r="E75" s="117">
        <f>'příjmy+výdaje SR leden-aktuální'!C73-'samotný aktuální měsíc'!C75</f>
        <v>3.17179965955</v>
      </c>
      <c r="F75" s="197">
        <f>'příjmy+výdaje SR leden-aktuální'!G73-'samotný aktuální měsíc'!D75</f>
        <v>3.17648223512</v>
      </c>
      <c r="G75" s="197">
        <f t="shared" si="1"/>
        <v>0.004682575569999958</v>
      </c>
      <c r="H75" s="39"/>
      <c r="I75" s="39"/>
    </row>
    <row r="76" spans="2:9" ht="12.75">
      <c r="B76" s="23" t="s">
        <v>54</v>
      </c>
      <c r="C76" s="117">
        <f>'příjmy+výdaje SR leden-minulý'!D76</f>
        <v>0</v>
      </c>
      <c r="D76" s="82">
        <f>'příjmy+výdaje SR leden-minulý'!H76</f>
        <v>0</v>
      </c>
      <c r="E76" s="117">
        <f>'příjmy+výdaje SR leden-aktuální'!C74-'samotný aktuální měsíc'!C76</f>
        <v>0</v>
      </c>
      <c r="F76" s="197">
        <f>'příjmy+výdaje SR leden-aktuální'!G74-'samotný aktuální měsíc'!D76</f>
        <v>1.5918999999999998E-05</v>
      </c>
      <c r="G76" s="197">
        <f t="shared" si="1"/>
        <v>1.5918999999999998E-05</v>
      </c>
      <c r="I76" s="39"/>
    </row>
    <row r="77" spans="2:9" ht="12.75">
      <c r="B77" s="23" t="s">
        <v>55</v>
      </c>
      <c r="C77" s="117">
        <f>'příjmy+výdaje SR leden-minulý'!D77</f>
        <v>0</v>
      </c>
      <c r="D77" s="82">
        <f>'příjmy+výdaje SR leden-minulý'!H77</f>
        <v>0</v>
      </c>
      <c r="E77" s="117">
        <f>'příjmy+výdaje SR leden-aktuální'!C75-'samotný aktuální měsíc'!C77</f>
        <v>7.799999999999999E-07</v>
      </c>
      <c r="F77" s="197">
        <f>'příjmy+výdaje SR leden-aktuální'!G75-'samotný aktuální měsíc'!D77</f>
        <v>0</v>
      </c>
      <c r="G77" s="197">
        <f t="shared" si="1"/>
        <v>-7.799999999999999E-07</v>
      </c>
      <c r="I77" s="39"/>
    </row>
    <row r="78" spans="2:9" ht="12.75">
      <c r="B78" s="23" t="s">
        <v>56</v>
      </c>
      <c r="C78" s="117">
        <f>'příjmy+výdaje SR leden-minulý'!D78</f>
        <v>0</v>
      </c>
      <c r="D78" s="82">
        <f>'příjmy+výdaje SR leden-minulý'!H78</f>
        <v>0</v>
      </c>
      <c r="E78" s="117">
        <f>'příjmy+výdaje SR leden-aktuální'!C76-'samotný aktuální měsíc'!C78</f>
        <v>0.41923634193</v>
      </c>
      <c r="F78" s="197">
        <f>'příjmy+výdaje SR leden-aktuální'!G76-'samotný aktuální měsíc'!D78</f>
        <v>3.0009578622600004</v>
      </c>
      <c r="G78" s="197">
        <f t="shared" si="1"/>
        <v>2.5817215203300004</v>
      </c>
      <c r="H78" s="39"/>
      <c r="I78" s="39"/>
    </row>
    <row r="79" spans="2:9" ht="12.75">
      <c r="B79" s="23" t="s">
        <v>103</v>
      </c>
      <c r="C79" s="117">
        <f>'příjmy+výdaje SR leden-minulý'!D79</f>
        <v>0</v>
      </c>
      <c r="D79" s="82">
        <f>'příjmy+výdaje SR leden-minulý'!H79</f>
        <v>0</v>
      </c>
      <c r="E79" s="117">
        <f>'příjmy+výdaje SR leden-aktuální'!C77-'samotný aktuální měsíc'!C79</f>
        <v>1.5046596844800206</v>
      </c>
      <c r="F79" s="197">
        <f>'příjmy+výdaje SR leden-aktuální'!G77-'samotný aktuální měsíc'!D79</f>
        <v>1.1244574809699874</v>
      </c>
      <c r="G79" s="197">
        <f t="shared" si="1"/>
        <v>-0.3802022035100332</v>
      </c>
      <c r="I79" s="39"/>
    </row>
    <row r="80" spans="2:9" ht="18" customHeight="1">
      <c r="B80" s="12" t="s">
        <v>57</v>
      </c>
      <c r="C80" s="115">
        <f>'příjmy+výdaje SR leden-minulý'!D80</f>
        <v>0</v>
      </c>
      <c r="D80" s="180">
        <f>'příjmy+výdaje SR leden-minulý'!H80</f>
        <v>0</v>
      </c>
      <c r="E80" s="115">
        <f>'příjmy+výdaje SR leden-aktuální'!C78-'samotný aktuální měsíc'!C80</f>
        <v>0.55989436717</v>
      </c>
      <c r="F80" s="191">
        <f>'příjmy+výdaje SR leden-aktuální'!G78-'samotný aktuální měsíc'!D80</f>
        <v>0.8362390057</v>
      </c>
      <c r="G80" s="191">
        <f t="shared" si="1"/>
        <v>0.27634463853</v>
      </c>
      <c r="H80" s="39"/>
      <c r="I80" s="39"/>
    </row>
    <row r="81" spans="2:7" ht="13.5" customHeight="1">
      <c r="B81" s="35" t="s">
        <v>58</v>
      </c>
      <c r="C81" s="121"/>
      <c r="D81" s="192"/>
      <c r="E81" s="121"/>
      <c r="F81" s="212"/>
      <c r="G81" s="212"/>
    </row>
    <row r="82" spans="2:9" ht="13.5" customHeight="1">
      <c r="B82" s="35" t="s">
        <v>59</v>
      </c>
      <c r="C82" s="121">
        <f>'příjmy+výdaje SR leden-minulý'!D82</f>
        <v>0</v>
      </c>
      <c r="D82" s="82">
        <f>'příjmy+výdaje SR leden-minulý'!H82</f>
        <v>0</v>
      </c>
      <c r="E82" s="121">
        <f>'příjmy+výdaje SR leden-aktuální'!C80-'samotný aktuální měsíc'!C82</f>
        <v>0.03179508535</v>
      </c>
      <c r="F82" s="197">
        <f>'příjmy+výdaje SR leden-aktuální'!G80-'samotný aktuální měsíc'!D82</f>
        <v>0.06453085798</v>
      </c>
      <c r="G82" s="197">
        <f t="shared" si="1"/>
        <v>0.03273577262999999</v>
      </c>
      <c r="I82" s="39"/>
    </row>
    <row r="83" spans="2:9" ht="13.5" customHeight="1">
      <c r="B83" s="35" t="s">
        <v>60</v>
      </c>
      <c r="C83" s="121">
        <f>'příjmy+výdaje SR leden-minulý'!D83</f>
        <v>0</v>
      </c>
      <c r="D83" s="82">
        <f>'příjmy+výdaje SR leden-minulý'!H83</f>
        <v>0</v>
      </c>
      <c r="E83" s="121">
        <f>'příjmy+výdaje SR leden-aktuální'!C81-'samotný aktuální měsíc'!C83</f>
        <v>0.011137826</v>
      </c>
      <c r="F83" s="197">
        <f>'příjmy+výdaje SR leden-aktuální'!G81-'samotný aktuální měsíc'!D83</f>
        <v>0.032568289640000005</v>
      </c>
      <c r="G83" s="197">
        <f t="shared" si="1"/>
        <v>0.021430463640000005</v>
      </c>
      <c r="I83" s="39"/>
    </row>
    <row r="84" spans="2:9" ht="13.5" customHeight="1">
      <c r="B84" s="23" t="s">
        <v>61</v>
      </c>
      <c r="C84" s="117">
        <f>'příjmy+výdaje SR leden-minulý'!D84</f>
        <v>0</v>
      </c>
      <c r="D84" s="82">
        <f>'příjmy+výdaje SR leden-minulý'!H84</f>
        <v>0</v>
      </c>
      <c r="E84" s="117">
        <f>'příjmy+výdaje SR leden-aktuální'!C82-'samotný aktuální měsíc'!C84</f>
        <v>0.149075948</v>
      </c>
      <c r="F84" s="197">
        <f>'příjmy+výdaje SR leden-aktuální'!G82-'samotný aktuální měsíc'!D84</f>
        <v>0.26562386600000004</v>
      </c>
      <c r="G84" s="197">
        <f t="shared" si="1"/>
        <v>0.11654791800000003</v>
      </c>
      <c r="I84" s="39"/>
    </row>
    <row r="85" spans="2:9" ht="13.5" customHeight="1">
      <c r="B85" s="23" t="s">
        <v>62</v>
      </c>
      <c r="C85" s="117">
        <f>'příjmy+výdaje SR leden-minulý'!D85</f>
        <v>0</v>
      </c>
      <c r="D85" s="82">
        <f>'příjmy+výdaje SR leden-minulý'!H85</f>
        <v>0</v>
      </c>
      <c r="E85" s="117">
        <f>'příjmy+výdaje SR leden-aktuální'!C83-'samotný aktuální měsíc'!C85</f>
        <v>0.07657594799999999</v>
      </c>
      <c r="F85" s="197">
        <f>'příjmy+výdaje SR leden-aktuální'!G83-'samotný aktuální měsíc'!D85</f>
        <v>0</v>
      </c>
      <c r="G85" s="197">
        <f t="shared" si="1"/>
        <v>-0.07657594799999999</v>
      </c>
      <c r="I85" s="39"/>
    </row>
    <row r="86" spans="2:9" ht="13.5" customHeight="1">
      <c r="B86" s="23" t="s">
        <v>63</v>
      </c>
      <c r="C86" s="117">
        <f>'příjmy+výdaje SR leden-minulý'!D86</f>
        <v>0</v>
      </c>
      <c r="D86" s="81">
        <f>'příjmy+výdaje SR leden-minulý'!H86</f>
        <v>0</v>
      </c>
      <c r="E86" s="117">
        <f>'příjmy+výdaje SR leden-aktuální'!C84-'samotný aktuální měsíc'!C86</f>
        <v>0.01080424299</v>
      </c>
      <c r="F86" s="87">
        <f>'příjmy+výdaje SR leden-aktuální'!G84-'samotný aktuální měsíc'!D86</f>
        <v>0.03363880092</v>
      </c>
      <c r="G86" s="87">
        <f t="shared" si="1"/>
        <v>0.022834557930000002</v>
      </c>
      <c r="I86" s="39"/>
    </row>
    <row r="87" spans="2:9" ht="13.5" customHeight="1">
      <c r="B87" s="23" t="s">
        <v>64</v>
      </c>
      <c r="C87" s="117">
        <f>'příjmy+výdaje SR leden-minulý'!D87</f>
        <v>0</v>
      </c>
      <c r="D87" s="81">
        <f>'příjmy+výdaje SR leden-minulý'!H87</f>
        <v>0</v>
      </c>
      <c r="E87" s="117">
        <f>'příjmy+výdaje SR leden-aktuální'!C85-'samotný aktuální měsíc'!C87</f>
        <v>0.272134631</v>
      </c>
      <c r="F87" s="87">
        <f>'příjmy+výdaje SR leden-aktuální'!G85-'samotný aktuální měsíc'!D87</f>
        <v>0.34800917416</v>
      </c>
      <c r="G87" s="87">
        <f t="shared" si="1"/>
        <v>0.07587454315999997</v>
      </c>
      <c r="I87" s="39"/>
    </row>
    <row r="88" spans="2:9" ht="13.5" customHeight="1" thickBot="1">
      <c r="B88" s="35" t="s">
        <v>102</v>
      </c>
      <c r="C88" s="121">
        <f>'příjmy+výdaje SR leden-minulý'!D88</f>
        <v>0</v>
      </c>
      <c r="D88" s="81">
        <f>'příjmy+výdaje SR leden-minulý'!H88</f>
        <v>0</v>
      </c>
      <c r="E88" s="121">
        <f>'příjmy+výdaje SR leden-aktuální'!C86-'samotný aktuální měsíc'!C88</f>
        <v>0.08494663382999995</v>
      </c>
      <c r="F88" s="87">
        <f>'příjmy+výdaje SR leden-aktuální'!G86-'samotný aktuální měsíc'!D88</f>
        <v>0.09186801699999991</v>
      </c>
      <c r="G88" s="87">
        <f t="shared" si="1"/>
        <v>0.006921383169999962</v>
      </c>
      <c r="I88" s="39"/>
    </row>
    <row r="89" spans="2:9" ht="15.75" customHeight="1" thickBot="1">
      <c r="B89" s="36" t="s">
        <v>65</v>
      </c>
      <c r="C89" s="123">
        <f>C8-C57</f>
        <v>0</v>
      </c>
      <c r="D89" s="210">
        <f>D8-D57</f>
        <v>0</v>
      </c>
      <c r="E89" s="123">
        <f>'příjmy+výdaje SR leden-aktuální'!C87-'samotný aktuální měsíc'!C89</f>
        <v>45.869479103390034</v>
      </c>
      <c r="F89" s="213">
        <f>'příjmy+výdaje SR leden-aktuální'!G87-'samotný aktuální měsíc'!D89</f>
        <v>9.100083002359995</v>
      </c>
      <c r="G89" s="213">
        <f t="shared" si="1"/>
        <v>-36.76939610103004</v>
      </c>
      <c r="I89" s="39"/>
    </row>
    <row r="90" spans="2:6" ht="12.75" customHeight="1">
      <c r="B90" s="198" t="s">
        <v>118</v>
      </c>
      <c r="C90" s="198"/>
      <c r="D90" s="198"/>
      <c r="E90" s="199"/>
      <c r="F90" s="137"/>
    </row>
    <row r="91" spans="2:6" ht="12.75" customHeight="1">
      <c r="B91" s="28" t="s">
        <v>101</v>
      </c>
      <c r="C91" s="139"/>
      <c r="D91" s="139"/>
      <c r="E91" s="135"/>
      <c r="F91" s="137"/>
    </row>
    <row r="92" spans="3:6" ht="12.75" customHeight="1">
      <c r="C92" s="28"/>
      <c r="D92" s="28"/>
      <c r="E92" s="28"/>
      <c r="F92" s="38"/>
    </row>
    <row r="93" spans="2:6" ht="12.75" customHeight="1">
      <c r="B93" s="28"/>
      <c r="C93" s="28"/>
      <c r="D93" s="28"/>
      <c r="E93" s="28"/>
      <c r="F93" s="38"/>
    </row>
    <row r="94" spans="2:4" ht="12.75">
      <c r="B94" s="26"/>
      <c r="C94" s="26"/>
      <c r="D94" s="26"/>
    </row>
    <row r="96" spans="2:6" ht="12.75">
      <c r="B96" s="10"/>
      <c r="C96" s="10"/>
      <c r="D96" s="10"/>
      <c r="E96" s="10"/>
      <c r="F96" s="39"/>
    </row>
  </sheetData>
  <sheetProtection/>
  <mergeCells count="1">
    <mergeCell ref="B2:F2"/>
  </mergeCells>
  <printOptions/>
  <pageMargins left="0.9448818897637796" right="0.2755905511811024" top="0.07874015748031496" bottom="0.07874015748031496" header="0.07874015748031496" footer="0.11811023622047245"/>
  <pageSetup fitToHeight="2"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showGridLines="0" workbookViewId="0" topLeftCell="A1">
      <selection activeCell="G16" sqref="G16"/>
    </sheetView>
  </sheetViews>
  <sheetFormatPr defaultColWidth="9.140625" defaultRowHeight="12.75"/>
  <cols>
    <col min="1" max="1" width="9.140625" style="183" customWidth="1"/>
    <col min="2" max="2" width="34.140625" style="183" customWidth="1"/>
    <col min="3" max="3" width="9.00390625" style="183" customWidth="1"/>
    <col min="4" max="4" width="7.7109375" style="183" customWidth="1"/>
    <col min="5" max="5" width="5.7109375" style="183" bestFit="1" customWidth="1"/>
    <col min="6" max="6" width="9.140625" style="183" customWidth="1"/>
    <col min="7" max="7" width="8.8515625" style="183" customWidth="1"/>
    <col min="8" max="8" width="5.7109375" style="183" bestFit="1" customWidth="1"/>
    <col min="9" max="9" width="8.8515625" style="183" bestFit="1" customWidth="1"/>
    <col min="10" max="10" width="9.57421875" style="183" customWidth="1"/>
    <col min="11" max="11" width="5.7109375" style="183" bestFit="1" customWidth="1"/>
    <col min="12" max="15" width="8.8515625" style="183" customWidth="1"/>
    <col min="16" max="16384" width="9.140625" style="183" customWidth="1"/>
  </cols>
  <sheetData>
    <row r="1" ht="12.75">
      <c r="B1" s="182"/>
    </row>
    <row r="3" spans="2:12" ht="12.75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ht="12.75">
      <c r="B4" s="182"/>
    </row>
    <row r="5" spans="2:15" ht="17.25" customHeight="1">
      <c r="B5" s="394" t="s">
        <v>119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</row>
    <row r="6" spans="14:15" ht="12.75" customHeight="1" thickBot="1">
      <c r="N6" s="219"/>
      <c r="O6" s="342" t="s">
        <v>81</v>
      </c>
    </row>
    <row r="7" spans="2:15" ht="12.75">
      <c r="B7" s="220"/>
      <c r="C7" s="395" t="s">
        <v>112</v>
      </c>
      <c r="D7" s="396"/>
      <c r="E7" s="397"/>
      <c r="F7" s="395" t="s">
        <v>126</v>
      </c>
      <c r="G7" s="396"/>
      <c r="H7" s="397"/>
      <c r="I7" s="395" t="s">
        <v>136</v>
      </c>
      <c r="J7" s="396"/>
      <c r="K7" s="397"/>
      <c r="L7" s="398" t="s">
        <v>120</v>
      </c>
      <c r="M7" s="399"/>
      <c r="N7" s="400" t="s">
        <v>121</v>
      </c>
      <c r="O7" s="399"/>
    </row>
    <row r="8" spans="2:15" ht="12.75">
      <c r="B8" s="298"/>
      <c r="C8" s="228" t="s">
        <v>0</v>
      </c>
      <c r="D8" s="226" t="s">
        <v>89</v>
      </c>
      <c r="E8" s="227" t="s">
        <v>2</v>
      </c>
      <c r="F8" s="228" t="s">
        <v>0</v>
      </c>
      <c r="G8" s="226" t="s">
        <v>89</v>
      </c>
      <c r="H8" s="227" t="s">
        <v>2</v>
      </c>
      <c r="I8" s="228" t="s">
        <v>0</v>
      </c>
      <c r="J8" s="226" t="s">
        <v>89</v>
      </c>
      <c r="K8" s="227" t="s">
        <v>2</v>
      </c>
      <c r="L8" s="390" t="s">
        <v>122</v>
      </c>
      <c r="M8" s="391"/>
      <c r="N8" s="392" t="s">
        <v>123</v>
      </c>
      <c r="O8" s="393"/>
    </row>
    <row r="9" spans="2:15" ht="13.5" thickBot="1">
      <c r="B9" s="298"/>
      <c r="C9" s="230" t="s">
        <v>90</v>
      </c>
      <c r="D9" s="341" t="s">
        <v>107</v>
      </c>
      <c r="E9" s="229" t="s">
        <v>5</v>
      </c>
      <c r="F9" s="230" t="s">
        <v>90</v>
      </c>
      <c r="G9" s="341" t="s">
        <v>108</v>
      </c>
      <c r="H9" s="229" t="s">
        <v>5</v>
      </c>
      <c r="I9" s="230" t="s">
        <v>90</v>
      </c>
      <c r="J9" s="341" t="s">
        <v>130</v>
      </c>
      <c r="K9" s="229" t="s">
        <v>5</v>
      </c>
      <c r="L9" s="340" t="s">
        <v>115</v>
      </c>
      <c r="M9" s="339" t="s">
        <v>137</v>
      </c>
      <c r="N9" s="340" t="s">
        <v>115</v>
      </c>
      <c r="O9" s="339" t="s">
        <v>137</v>
      </c>
    </row>
    <row r="10" spans="2:15" ht="13.5" thickBot="1">
      <c r="B10" s="298"/>
      <c r="C10" s="338">
        <v>1</v>
      </c>
      <c r="D10" s="337">
        <v>2</v>
      </c>
      <c r="E10" s="336">
        <v>3</v>
      </c>
      <c r="F10" s="338">
        <v>4</v>
      </c>
      <c r="G10" s="337">
        <v>5</v>
      </c>
      <c r="H10" s="336">
        <v>6</v>
      </c>
      <c r="I10" s="338">
        <v>7</v>
      </c>
      <c r="J10" s="337">
        <v>8</v>
      </c>
      <c r="K10" s="336">
        <v>9</v>
      </c>
      <c r="L10" s="221" t="s">
        <v>91</v>
      </c>
      <c r="M10" s="336" t="s">
        <v>92</v>
      </c>
      <c r="N10" s="335" t="s">
        <v>93</v>
      </c>
      <c r="O10" s="336" t="s">
        <v>94</v>
      </c>
    </row>
    <row r="11" spans="2:15" ht="4.5" customHeight="1">
      <c r="B11" s="220"/>
      <c r="C11" s="334"/>
      <c r="D11" s="333"/>
      <c r="E11" s="332"/>
      <c r="F11" s="334"/>
      <c r="G11" s="333"/>
      <c r="H11" s="332"/>
      <c r="I11" s="334"/>
      <c r="J11" s="333"/>
      <c r="K11" s="332"/>
      <c r="L11" s="331"/>
      <c r="M11" s="278"/>
      <c r="N11" s="330"/>
      <c r="O11" s="329"/>
    </row>
    <row r="12" spans="2:15" ht="12.75">
      <c r="B12" s="267" t="s">
        <v>124</v>
      </c>
      <c r="C12" s="328"/>
      <c r="D12" s="327">
        <v>117.28410472634002</v>
      </c>
      <c r="E12" s="326"/>
      <c r="F12" s="328"/>
      <c r="G12" s="327">
        <v>119.06677094803005</v>
      </c>
      <c r="H12" s="326"/>
      <c r="I12" s="328"/>
      <c r="J12" s="327">
        <v>129.03288316066002</v>
      </c>
      <c r="K12" s="326"/>
      <c r="L12" s="325">
        <v>1.782666221690036</v>
      </c>
      <c r="M12" s="326">
        <v>9.966112212629966</v>
      </c>
      <c r="N12" s="324">
        <v>101.51995551814079</v>
      </c>
      <c r="O12" s="323">
        <v>108.3701876965992</v>
      </c>
    </row>
    <row r="13" spans="2:15" ht="18" customHeight="1">
      <c r="B13" s="372" t="s">
        <v>189</v>
      </c>
      <c r="C13" s="233">
        <v>790.0847580000002</v>
      </c>
      <c r="D13" s="234">
        <v>69.26449655201002</v>
      </c>
      <c r="E13" s="266">
        <v>8.766717222509689</v>
      </c>
      <c r="F13" s="233">
        <v>857.5265009099999</v>
      </c>
      <c r="G13" s="234">
        <v>70.76525506676005</v>
      </c>
      <c r="H13" s="266">
        <v>8.252252844858388</v>
      </c>
      <c r="I13" s="233">
        <v>920.957456706</v>
      </c>
      <c r="J13" s="234">
        <v>74.79404454661001</v>
      </c>
      <c r="K13" s="266">
        <v>8.121335464737623</v>
      </c>
      <c r="L13" s="235">
        <v>1.5007585147500322</v>
      </c>
      <c r="M13" s="283">
        <v>4.028789479849962</v>
      </c>
      <c r="N13" s="322">
        <v>102.16670673932227</v>
      </c>
      <c r="O13" s="232">
        <v>105.69317453324969</v>
      </c>
    </row>
    <row r="14" spans="2:15" ht="6" customHeight="1">
      <c r="B14" s="321"/>
      <c r="C14" s="231"/>
      <c r="D14" s="303"/>
      <c r="E14" s="236"/>
      <c r="F14" s="231"/>
      <c r="G14" s="303"/>
      <c r="H14" s="236"/>
      <c r="I14" s="231"/>
      <c r="J14" s="303"/>
      <c r="K14" s="236"/>
      <c r="L14" s="235"/>
      <c r="M14" s="283"/>
      <c r="N14" s="320"/>
      <c r="O14" s="232"/>
    </row>
    <row r="15" spans="2:16" ht="12.75">
      <c r="B15" s="373" t="s">
        <v>190</v>
      </c>
      <c r="C15" s="233">
        <v>321.6</v>
      </c>
      <c r="D15" s="234">
        <v>39.26951517586</v>
      </c>
      <c r="E15" s="266">
        <v>12.210670141747512</v>
      </c>
      <c r="F15" s="233">
        <v>352.6</v>
      </c>
      <c r="G15" s="234">
        <v>39.67920823476</v>
      </c>
      <c r="H15" s="266">
        <v>11.253320543040271</v>
      </c>
      <c r="I15" s="233">
        <v>370.5</v>
      </c>
      <c r="J15" s="234">
        <v>41.37196482892001</v>
      </c>
      <c r="K15" s="266">
        <v>11.166522221031041</v>
      </c>
      <c r="L15" s="235">
        <v>0.40969305889999674</v>
      </c>
      <c r="M15" s="283">
        <v>1.6927565941600093</v>
      </c>
      <c r="N15" s="322">
        <v>101.0432852482779</v>
      </c>
      <c r="O15" s="232">
        <v>104.26610476737565</v>
      </c>
      <c r="P15" s="184"/>
    </row>
    <row r="16" spans="2:16" ht="12.75">
      <c r="B16" s="373" t="s">
        <v>191</v>
      </c>
      <c r="C16" s="233">
        <v>142.6</v>
      </c>
      <c r="D16" s="234">
        <v>12.497981105529998</v>
      </c>
      <c r="E16" s="266">
        <v>8.764362626598878</v>
      </c>
      <c r="F16" s="233">
        <v>149.4</v>
      </c>
      <c r="G16" s="234">
        <v>12.31024341553</v>
      </c>
      <c r="H16" s="266">
        <v>8.239788096070951</v>
      </c>
      <c r="I16" s="233">
        <v>158.8</v>
      </c>
      <c r="J16" s="234">
        <v>13.216573750219998</v>
      </c>
      <c r="K16" s="266">
        <v>8.322779439685137</v>
      </c>
      <c r="L16" s="235">
        <v>-0.18773768999999874</v>
      </c>
      <c r="M16" s="283">
        <v>0.9063303346899989</v>
      </c>
      <c r="N16" s="322">
        <v>98.49785586636125</v>
      </c>
      <c r="O16" s="232">
        <v>107.36240790776417</v>
      </c>
      <c r="P16" s="184"/>
    </row>
    <row r="17" spans="2:16" ht="12.75">
      <c r="B17" s="373" t="s">
        <v>192</v>
      </c>
      <c r="C17" s="233">
        <v>131.9</v>
      </c>
      <c r="D17" s="234">
        <v>0.95037747736</v>
      </c>
      <c r="E17" s="266">
        <v>0.7205287925398028</v>
      </c>
      <c r="F17" s="233">
        <v>150.20000000000002</v>
      </c>
      <c r="G17" s="234">
        <v>1.04058165866</v>
      </c>
      <c r="H17" s="266">
        <v>0.6927973759387483</v>
      </c>
      <c r="I17" s="233">
        <v>169.2</v>
      </c>
      <c r="J17" s="234">
        <v>1.20972717995</v>
      </c>
      <c r="K17" s="266">
        <v>0.7149687824763594</v>
      </c>
      <c r="L17" s="235">
        <v>0.09020418130000007</v>
      </c>
      <c r="M17" s="283">
        <v>0.16914552128999993</v>
      </c>
      <c r="N17" s="322">
        <v>109.49140562027766</v>
      </c>
      <c r="O17" s="232">
        <v>116.25490127394862</v>
      </c>
      <c r="P17" s="184"/>
    </row>
    <row r="18" spans="2:16" ht="12.75">
      <c r="B18" s="373" t="s">
        <v>193</v>
      </c>
      <c r="C18" s="233">
        <v>157.8</v>
      </c>
      <c r="D18" s="234">
        <v>14.63473362952</v>
      </c>
      <c r="E18" s="266">
        <v>9.27422916953105</v>
      </c>
      <c r="F18" s="233">
        <v>165.1</v>
      </c>
      <c r="G18" s="234">
        <v>15.718967827510003</v>
      </c>
      <c r="H18" s="266">
        <v>9.520876939739553</v>
      </c>
      <c r="I18" s="233">
        <v>180.5</v>
      </c>
      <c r="J18" s="234">
        <v>16.72811091454</v>
      </c>
      <c r="K18" s="266">
        <v>9.267651476199445</v>
      </c>
      <c r="L18" s="235">
        <v>1.0842341979900034</v>
      </c>
      <c r="M18" s="283">
        <v>1.0091430870299973</v>
      </c>
      <c r="N18" s="322">
        <v>107.40863636768199</v>
      </c>
      <c r="O18" s="232">
        <v>106.4199068164252</v>
      </c>
      <c r="P18" s="184"/>
    </row>
    <row r="19" spans="2:15" ht="12.75">
      <c r="B19" s="374" t="s">
        <v>149</v>
      </c>
      <c r="C19" s="319">
        <v>13.5</v>
      </c>
      <c r="D19" s="318">
        <v>1.8161679303200002</v>
      </c>
      <c r="E19" s="317">
        <v>13.45309578014815</v>
      </c>
      <c r="F19" s="319">
        <v>16.2</v>
      </c>
      <c r="G19" s="318">
        <v>1.8261659355399997</v>
      </c>
      <c r="H19" s="317">
        <v>11.272629231728395</v>
      </c>
      <c r="I19" s="319">
        <v>14.9</v>
      </c>
      <c r="J19" s="318">
        <v>1.6737819773599998</v>
      </c>
      <c r="K19" s="317">
        <v>11.233436089664428</v>
      </c>
      <c r="L19" s="316">
        <v>0.009998005219999495</v>
      </c>
      <c r="M19" s="315">
        <v>-0.15238395817999995</v>
      </c>
      <c r="N19" s="314">
        <v>100.55050004204391</v>
      </c>
      <c r="O19" s="313">
        <v>91.6555250969053</v>
      </c>
    </row>
    <row r="20" spans="2:15" ht="12.75">
      <c r="B20" s="374" t="s">
        <v>150</v>
      </c>
      <c r="C20" s="319">
        <v>137.9</v>
      </c>
      <c r="D20" s="318">
        <v>13.04482047691</v>
      </c>
      <c r="E20" s="317">
        <v>9.459623260993473</v>
      </c>
      <c r="F20" s="319">
        <v>145.4</v>
      </c>
      <c r="G20" s="318">
        <v>13.670665919280001</v>
      </c>
      <c r="H20" s="317">
        <v>9.402108610233837</v>
      </c>
      <c r="I20" s="319">
        <v>159.2</v>
      </c>
      <c r="J20" s="318">
        <v>14.806941973979999</v>
      </c>
      <c r="K20" s="317">
        <v>9.3008429484799</v>
      </c>
      <c r="L20" s="316">
        <v>0.625845442370002</v>
      </c>
      <c r="M20" s="315">
        <v>1.136276054699998</v>
      </c>
      <c r="N20" s="314">
        <v>104.79765469733968</v>
      </c>
      <c r="O20" s="313">
        <v>108.31178277202638</v>
      </c>
    </row>
    <row r="21" spans="2:15" ht="12.75">
      <c r="B21" s="374" t="s">
        <v>151</v>
      </c>
      <c r="C21" s="319">
        <v>6.3999999999999995</v>
      </c>
      <c r="D21" s="318">
        <v>-0.22625477771</v>
      </c>
      <c r="E21" s="317">
        <v>-3.5352309017187498</v>
      </c>
      <c r="F21" s="319">
        <v>3.5</v>
      </c>
      <c r="G21" s="318">
        <v>0.22213597269</v>
      </c>
      <c r="H21" s="317">
        <v>6.346742076857143</v>
      </c>
      <c r="I21" s="319">
        <v>6.4</v>
      </c>
      <c r="J21" s="318">
        <v>0.24738696319999998</v>
      </c>
      <c r="K21" s="317">
        <v>3.8654212999999995</v>
      </c>
      <c r="L21" s="316">
        <v>0.4483907504</v>
      </c>
      <c r="M21" s="315">
        <v>0.025250990509999988</v>
      </c>
      <c r="N21" s="314">
        <v>-98.17957213470238</v>
      </c>
      <c r="O21" s="313">
        <v>111.36735766126398</v>
      </c>
    </row>
    <row r="22" spans="2:15" ht="12.75">
      <c r="B22" s="373" t="s">
        <v>194</v>
      </c>
      <c r="C22" s="233">
        <v>5.4</v>
      </c>
      <c r="D22" s="234">
        <v>0.454433</v>
      </c>
      <c r="E22" s="266">
        <v>8.415425925925925</v>
      </c>
      <c r="F22" s="233">
        <v>5.7</v>
      </c>
      <c r="G22" s="234">
        <v>0.445953</v>
      </c>
      <c r="H22" s="266">
        <v>7.823736842105262</v>
      </c>
      <c r="I22" s="233">
        <v>5.9</v>
      </c>
      <c r="J22" s="234">
        <v>0.54547005208</v>
      </c>
      <c r="K22" s="266">
        <v>9.24525512</v>
      </c>
      <c r="L22" s="235">
        <v>-0.008479999999999988</v>
      </c>
      <c r="M22" s="283">
        <v>0.09951705208</v>
      </c>
      <c r="N22" s="322">
        <v>98.13393833634441</v>
      </c>
      <c r="O22" s="232">
        <v>122.31559201978683</v>
      </c>
    </row>
    <row r="23" spans="2:15" ht="12.75">
      <c r="B23" s="373" t="s">
        <v>195</v>
      </c>
      <c r="C23" s="233">
        <v>10.1</v>
      </c>
      <c r="D23" s="234">
        <v>0.098878</v>
      </c>
      <c r="E23" s="266">
        <v>0.9789900990099011</v>
      </c>
      <c r="F23" s="233">
        <v>10.3</v>
      </c>
      <c r="G23" s="234">
        <v>0.080207</v>
      </c>
      <c r="H23" s="266">
        <v>0.7787087378640777</v>
      </c>
      <c r="I23" s="233">
        <v>10.4</v>
      </c>
      <c r="J23" s="234">
        <v>0.07542877835</v>
      </c>
      <c r="K23" s="266">
        <v>0.7252767149038462</v>
      </c>
      <c r="L23" s="235">
        <v>-0.018670999999999993</v>
      </c>
      <c r="M23" s="283">
        <v>-0.004778221649999997</v>
      </c>
      <c r="N23" s="322">
        <v>81.11713424624286</v>
      </c>
      <c r="O23" s="232">
        <v>94.04263761267721</v>
      </c>
    </row>
    <row r="24" spans="2:15" ht="12.75">
      <c r="B24" s="373" t="s">
        <v>196</v>
      </c>
      <c r="C24" s="233">
        <v>9.5</v>
      </c>
      <c r="D24" s="234">
        <v>0.7408370254500001</v>
      </c>
      <c r="E24" s="266">
        <v>7.798284478421054</v>
      </c>
      <c r="F24" s="233">
        <v>10.3</v>
      </c>
      <c r="G24" s="234">
        <v>0.76700672486</v>
      </c>
      <c r="H24" s="266">
        <v>7.446667231650485</v>
      </c>
      <c r="I24" s="233">
        <v>11.6</v>
      </c>
      <c r="J24" s="234">
        <v>0.9013530079700001</v>
      </c>
      <c r="K24" s="266">
        <v>7.770284551465519</v>
      </c>
      <c r="L24" s="235">
        <v>0.026169699409999914</v>
      </c>
      <c r="M24" s="283">
        <v>0.13434628311000008</v>
      </c>
      <c r="N24" s="322">
        <v>103.53245025707292</v>
      </c>
      <c r="O24" s="232">
        <v>117.51565908819404</v>
      </c>
    </row>
    <row r="25" spans="2:15" ht="12.75">
      <c r="B25" s="375" t="s">
        <v>197</v>
      </c>
      <c r="C25" s="233">
        <v>4.1</v>
      </c>
      <c r="D25" s="343" t="s">
        <v>71</v>
      </c>
      <c r="E25" s="344" t="s">
        <v>71</v>
      </c>
      <c r="F25" s="233">
        <v>4.2</v>
      </c>
      <c r="G25" s="343" t="s">
        <v>71</v>
      </c>
      <c r="H25" s="344" t="s">
        <v>71</v>
      </c>
      <c r="I25" s="233">
        <v>4.5</v>
      </c>
      <c r="J25" s="343" t="s">
        <v>71</v>
      </c>
      <c r="K25" s="344" t="s">
        <v>71</v>
      </c>
      <c r="L25" s="345" t="s">
        <v>71</v>
      </c>
      <c r="M25" s="346" t="s">
        <v>71</v>
      </c>
      <c r="N25" s="347" t="s">
        <v>71</v>
      </c>
      <c r="O25" s="348" t="s">
        <v>71</v>
      </c>
    </row>
    <row r="26" spans="2:15" ht="12.75">
      <c r="B26" s="373" t="s">
        <v>198</v>
      </c>
      <c r="C26" s="233">
        <v>7.084758000000065</v>
      </c>
      <c r="D26" s="234">
        <v>0.6177411382900041</v>
      </c>
      <c r="E26" s="266">
        <v>8.719297656885365</v>
      </c>
      <c r="F26" s="233">
        <v>9.726500909999924</v>
      </c>
      <c r="G26" s="234">
        <v>0.7230872054400288</v>
      </c>
      <c r="H26" s="266">
        <v>7.434196656442141</v>
      </c>
      <c r="I26" s="233">
        <v>9.557456706000032</v>
      </c>
      <c r="J26" s="234">
        <v>0.745416034580005</v>
      </c>
      <c r="K26" s="266">
        <v>7.799313745382114</v>
      </c>
      <c r="L26" s="235">
        <v>0.1053460671500247</v>
      </c>
      <c r="M26" s="283">
        <v>0.022328829139976247</v>
      </c>
      <c r="N26" s="322">
        <v>117.05343235544223</v>
      </c>
      <c r="O26" s="232">
        <v>103.08798564986199</v>
      </c>
    </row>
    <row r="27" spans="2:15" ht="6" customHeight="1">
      <c r="B27" s="267"/>
      <c r="C27" s="233"/>
      <c r="D27" s="234"/>
      <c r="E27" s="266"/>
      <c r="F27" s="233"/>
      <c r="G27" s="234"/>
      <c r="H27" s="266"/>
      <c r="I27" s="233"/>
      <c r="J27" s="234"/>
      <c r="K27" s="266"/>
      <c r="L27" s="235"/>
      <c r="M27" s="283"/>
      <c r="N27" s="322"/>
      <c r="O27" s="232"/>
    </row>
    <row r="28" spans="2:15" ht="12.75">
      <c r="B28" s="372" t="s">
        <v>199</v>
      </c>
      <c r="C28" s="299">
        <v>400.672199847</v>
      </c>
      <c r="D28" s="300">
        <v>32.189608174330004</v>
      </c>
      <c r="E28" s="301">
        <v>8.033901075897424</v>
      </c>
      <c r="F28" s="299">
        <v>421.986871016</v>
      </c>
      <c r="G28" s="300">
        <v>33.79151588127</v>
      </c>
      <c r="H28" s="301">
        <v>8.007717349099416</v>
      </c>
      <c r="I28" s="299">
        <v>447.829554985</v>
      </c>
      <c r="J28" s="300">
        <v>36.698838614050004</v>
      </c>
      <c r="K28" s="301">
        <v>8.19482283059215</v>
      </c>
      <c r="L28" s="235">
        <v>1.601907706939997</v>
      </c>
      <c r="M28" s="283">
        <v>2.9073227327800026</v>
      </c>
      <c r="N28" s="322">
        <v>104.9764747003583</v>
      </c>
      <c r="O28" s="232">
        <v>108.603706158064</v>
      </c>
    </row>
    <row r="29" spans="2:15" ht="6" customHeight="1">
      <c r="B29" s="267"/>
      <c r="C29" s="299"/>
      <c r="D29" s="300"/>
      <c r="E29" s="301"/>
      <c r="F29" s="299"/>
      <c r="G29" s="300"/>
      <c r="H29" s="301"/>
      <c r="I29" s="299"/>
      <c r="J29" s="300"/>
      <c r="K29" s="301"/>
      <c r="L29" s="235"/>
      <c r="M29" s="283"/>
      <c r="N29" s="322"/>
      <c r="O29" s="232"/>
    </row>
    <row r="30" spans="2:15" ht="12.75">
      <c r="B30" s="376" t="s">
        <v>200</v>
      </c>
      <c r="C30" s="299"/>
      <c r="D30" s="300">
        <v>15.83</v>
      </c>
      <c r="E30" s="301"/>
      <c r="F30" s="299"/>
      <c r="G30" s="300">
        <v>14.51</v>
      </c>
      <c r="H30" s="301"/>
      <c r="I30" s="299"/>
      <c r="J30" s="300">
        <v>17.54</v>
      </c>
      <c r="K30" s="301"/>
      <c r="L30" s="235">
        <v>-1.3200000000000003</v>
      </c>
      <c r="M30" s="283">
        <v>3.0299999999999994</v>
      </c>
      <c r="N30" s="322">
        <v>91.66140240050537</v>
      </c>
      <c r="O30" s="232">
        <v>120.88215024121295</v>
      </c>
    </row>
    <row r="31" spans="2:15" ht="5.25" customHeight="1" thickBot="1">
      <c r="B31" s="302"/>
      <c r="C31" s="238"/>
      <c r="D31" s="237"/>
      <c r="E31" s="239"/>
      <c r="F31" s="238"/>
      <c r="G31" s="237"/>
      <c r="H31" s="239"/>
      <c r="I31" s="238"/>
      <c r="J31" s="237"/>
      <c r="K31" s="239"/>
      <c r="L31" s="222"/>
      <c r="M31" s="223"/>
      <c r="N31" s="224"/>
      <c r="O31" s="225"/>
    </row>
    <row r="32" spans="2:16" ht="12.75">
      <c r="B32" s="351" t="s">
        <v>138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</row>
    <row r="33" spans="2:16" ht="12.75">
      <c r="B33" s="351" t="s">
        <v>139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</row>
    <row r="34" spans="2:16" ht="12.75">
      <c r="B34" s="351" t="s">
        <v>140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</row>
    <row r="35" spans="2:16" ht="12.75">
      <c r="B35" s="352" t="s">
        <v>109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</row>
    <row r="36" spans="2:16" ht="12.75">
      <c r="B36" s="353" t="s">
        <v>125</v>
      </c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</row>
    <row r="40" spans="7:13" ht="12.75">
      <c r="G40" s="184"/>
      <c r="M40" s="184"/>
    </row>
    <row r="41" ht="12.75">
      <c r="M41" s="184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01 leden 2014.xls</vt:lpwstr>
  </property>
</Properties>
</file>