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0455" windowHeight="5460" activeTab="0"/>
  </bookViews>
  <sheets>
    <sheet name="bilance" sheetId="1" r:id="rId1"/>
    <sheet name="tab. salda SR" sheetId="2" r:id="rId2"/>
    <sheet name="příjmy+výdaje SR leden-aktuální" sheetId="3" r:id="rId3"/>
    <sheet name="DP meziroční srovnání" sheetId="4" r:id="rId4"/>
    <sheet name="srovnání SR2019 a SRaSkut2018" sheetId="5" state="hidden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localSheetId="4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srovnání'!$B$1:$O$34</definedName>
    <definedName name="_xlnm.Print_Area" localSheetId="2">'příjmy+výdaje SR leden-aktuální'!$B$2:$L$89</definedName>
    <definedName name="_xlnm.Print_Area" localSheetId="4">'srovnání SR2019 a SRaSkut2018'!$B$2:$I$100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5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<sst xmlns="http://schemas.openxmlformats.org/spreadsheetml/2006/main" count="345" uniqueCount="222">
  <si>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</si>
  <si>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</si>
  <si>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</si>
  <si>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</si>
  <si>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</si>
  <si>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</si>
  <si>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</si>
  <si>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</si>
  <si>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</si>
  <si>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</si>
  <si>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</si>
  <si>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</si>
  <si>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</si>
  <si>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</si>
  <si>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</si>
  <si>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</si>
  <si>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</si>
  <si>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</si>
  <si>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</si>
  <si>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</si>
  <si>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</si>
  <si>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</si>
  <si>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</si>
  <si>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</si>
  <si>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</si>
  <si>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</si>
  <si>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</si>
  <si>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</si>
  <si>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</si>
  <si>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</si>
  <si>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</si>
  <si>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</si>
  <si>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</si>
  <si>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</si>
  <si>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</si>
  <si>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</si>
  <si>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</si>
  <si>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</si>
  <si>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</si>
  <si>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</si>
  <si>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</si>
  <si>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</si>
  <si>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</si>
  <si>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</si>
  <si>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</si>
  <si>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</si>
  <si>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</si>
  <si>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</si>
  <si>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</si>
  <si>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</si>
  <si>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</si>
  <si>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</si>
  <si>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</si>
  <si>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</si>
  <si>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</si>
  <si>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</si>
  <si>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</si>
  <si>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</si>
  <si>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</si>
  <si>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</si>
  <si>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</si>
  <si>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</si>
  <si>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</si>
  <si>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</si>
  <si>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</si>
  <si>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</si>
  <si>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</si>
  <si>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</si>
  <si>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</si>
  <si>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</si>
  <si>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</si>
  <si>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</si>
  <si>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</si>
  <si>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</si>
  <si>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</si>
  <si>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</si>
  <si>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</si>
  <si>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</si>
  <si>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</si>
  <si>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</si>
  <si>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</si>
  <si>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</si>
  <si>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</si>
  <si>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</si>
  <si>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</si>
  <si>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</si>
  <si>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</si>
  <si>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</si>
  <si>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</si>
  <si>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</si>
  <si>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</si>
  <si>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</si>
  <si>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</si>
  <si>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</si>
  <si>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</si>
  <si>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</si>
  <si>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</si>
  <si>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</si>
  <si>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</si>
  <si>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</si>
  <si>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</si>
  <si>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</si>
  <si>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</si>
  <si>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</si>
  <si>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</si>
  <si>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</si>
  <si>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</si>
  <si>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</si>
  <si>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</si>
  <si>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</si>
  <si>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</si>
  <si>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</si>
  <si>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</si>
  <si>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</si>
  <si>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</si>
  <si>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</si>
  <si>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</si>
  <si>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</si>
  <si>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</si>
  <si>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</si>
  <si>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</si>
  <si>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</si>
  <si>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</si>
  <si>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</si>
  <si>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</si>
  <si>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Odvody vlastních zdrojů EU do rozpočtu EU</t>
  </si>
  <si>
    <t xml:space="preserve"> Příjmy sdílené s EU</t>
  </si>
  <si>
    <t>.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</si>
  <si>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</si>
  <si>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</si>
  <si>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</si>
  <si>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</si>
  <si>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</si>
  <si>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</si>
  <si>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</si>
  <si>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</si>
  <si>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Celkem r. 2018</t>
  </si>
  <si>
    <t>Skut.</t>
  </si>
  <si>
    <t>dle RIS</t>
  </si>
  <si>
    <t>3-2</t>
  </si>
  <si>
    <t>3-1</t>
  </si>
  <si>
    <t>3/2</t>
  </si>
  <si>
    <t>3/1</t>
  </si>
  <si>
    <t>*) Saldo očištěné o prostředky na programy/projekty z rozpočtu EU a FM, které byly předfinancovány ze SR a následně jsou propláceny z rozpočtu EU a FM</t>
  </si>
  <si>
    <t>2019/2018</t>
  </si>
  <si>
    <t>2019 - 2018</t>
  </si>
  <si>
    <t>2019-2018 sk.</t>
  </si>
  <si>
    <t>2019-2018 SR</t>
  </si>
  <si>
    <t>2019/2018 sk.</t>
  </si>
  <si>
    <t>2019/2018 SR</t>
  </si>
  <si>
    <t>*) v celost.daních v roce 2017 není zahrn.DPPO za obce a kraje (rozpočet 6,9 mld. Kč) a dále správní a místní poplatky obcím (7,9 mld. Kč), popl.za znečišť.ŽP (2,8 mld Kč) a daň z hazard.her také obcím (4,9 mld. Kč)-ve skut. je lze sledovat pouze v účetnictví</t>
  </si>
  <si>
    <t>**)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</si>
  <si>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Celkem r. 2019</t>
  </si>
  <si>
    <t>RIS z 25.1.2019</t>
  </si>
  <si>
    <t>použito</t>
  </si>
  <si>
    <t>toto číslo</t>
  </si>
  <si>
    <t>***)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</si>
  <si>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*) skutečnost v roce 2019 obsahuje celé neinvestiční výdaje kapitoly SD (téměř ze 100 % jsou to úroky a ostatní finanční výdaje)</t>
  </si>
  <si>
    <t>k 31.3.*)</t>
  </si>
  <si>
    <t>k 31.3.**)</t>
  </si>
  <si>
    <t>k 31.3.***)</t>
  </si>
  <si>
    <t>*****) v souvislosti se zavedením nového způsobu přerozdělování dle PCG se jedná pouze o vybrané pojistné za období od 1.1.2019 do 28.2.2019. V roce 2018 se jedná o výběr od 1.1.2018 do 28.2.2018. V roce 2017 je údaj výběrem za období od 18.12.2016 do 17.2.2017. Nezahrnuje platbu za tzv. státní pojištěnce a nejedná se o příjem SR.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</si>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</sst>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0"/>
    <numFmt numFmtId="173" formatCode="#,##0.000000"/>
    <numFmt numFmtId="174" formatCode="#,##0.000000000"/>
    <numFmt numFmtId="175" formatCode="0.00000000000"/>
    <numFmt numFmtId="176" formatCode="0.000000"/>
    <numFmt numFmtId="177" formatCode="#,##0.00;[Red]#,##0.00"/>
    <numFmt numFmtId="178" formatCode="General_)"/>
    <numFmt numFmtId="179" formatCode="#,,;\-#,,;0"/>
    <numFmt numFmtId="180" formatCode="#,##0.00&quot; &quot;;\-#,##0.00&quot; &quot;;&quot; &quot;;&quot; &quot;\ "/>
    <numFmt numFmtId="181" formatCode="#,##0.00_ ;\-#,##0.00\ "/>
    <numFmt numFmtId="182" formatCode="#,##0.00000000000"/>
    <numFmt numFmtId="183" formatCode="0.000000000000"/>
    <numFmt numFmtId="184" formatCode="#,##0.000000\ &quot;CZK&quot;"/>
    <numFmt numFmtId="185" formatCode="0.0000000000000000"/>
    <numFmt numFmtId="186" formatCode="0.0000000"/>
    <numFmt numFmtId="187" formatCode="0.00000"/>
    <numFmt numFmtId="188" formatCode="0.0000"/>
    <numFmt numFmtId="189" formatCode="0.000"/>
  </numFmts>
  <fonts count="78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7.35"/>
      <color indexed="8"/>
      <name val="Calibri"/>
      <family val="0"/>
    </font>
    <font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9" fillId="12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3" fillId="16" borderId="0" applyNumberFormat="0" applyBorder="0" applyAlignment="0" applyProtection="0"/>
    <xf numFmtId="0" fontId="44" fillId="23" borderId="1" applyNumberFormat="0" applyAlignment="0" applyProtection="0"/>
    <xf numFmtId="0" fontId="60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18" borderId="6" applyNumberFormat="0" applyAlignment="0" applyProtection="0"/>
    <xf numFmtId="0" fontId="33" fillId="28" borderId="0" applyNumberFormat="0" applyBorder="0" applyAlignment="0" applyProtection="0"/>
    <xf numFmtId="0" fontId="51" fillId="7" borderId="1" applyNumberFormat="0" applyAlignment="0" applyProtection="0"/>
    <xf numFmtId="0" fontId="61" fillId="3" borderId="7" applyNumberFormat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4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4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6" fillId="7" borderId="15" applyNumberFormat="0" applyAlignment="0" applyProtection="0"/>
    <xf numFmtId="0" fontId="39" fillId="5" borderId="15" applyNumberFormat="0" applyAlignment="0" applyProtection="0"/>
    <xf numFmtId="0" fontId="77" fillId="5" borderId="24" applyNumberFormat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9" borderId="0" applyNumberFormat="0" applyBorder="0" applyAlignment="0" applyProtection="0"/>
    <xf numFmtId="0" fontId="59" fillId="42" borderId="0" applyNumberFormat="0" applyBorder="0" applyAlignment="0" applyProtection="0"/>
    <xf numFmtId="0" fontId="59" fillId="12" borderId="0" applyNumberFormat="0" applyBorder="0" applyAlignment="0" applyProtection="0"/>
    <xf numFmtId="0" fontId="59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8" fontId="4" fillId="0" borderId="34" xfId="85" applyNumberFormat="1" applyFont="1" applyBorder="1">
      <alignment/>
      <protection/>
    </xf>
    <xf numFmtId="168" fontId="7" fillId="0" borderId="34" xfId="85" applyNumberFormat="1" applyFont="1" applyBorder="1">
      <alignment/>
      <protection/>
    </xf>
    <xf numFmtId="168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35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8" fontId="7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right"/>
      <protection/>
    </xf>
    <xf numFmtId="168" fontId="2" fillId="0" borderId="33" xfId="85" applyNumberFormat="1" applyFont="1" applyFill="1" applyBorder="1" applyAlignment="1">
      <alignment horizontal="right"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8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7" applyFill="1">
      <alignment/>
      <protection/>
    </xf>
    <xf numFmtId="0" fontId="1" fillId="0" borderId="0" xfId="87">
      <alignment/>
      <protection/>
    </xf>
    <xf numFmtId="2" fontId="1" fillId="0" borderId="0" xfId="87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168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8" fontId="5" fillId="0" borderId="34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8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0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51" xfId="0" applyFont="1" applyBorder="1" applyAlignment="1">
      <alignment/>
    </xf>
    <xf numFmtId="2" fontId="5" fillId="0" borderId="3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6" fillId="0" borderId="0" xfId="87" applyFont="1">
      <alignment/>
      <protection/>
    </xf>
    <xf numFmtId="0" fontId="6" fillId="0" borderId="42" xfId="87" applyFont="1" applyBorder="1">
      <alignment/>
      <protection/>
    </xf>
    <xf numFmtId="0" fontId="6" fillId="0" borderId="38" xfId="87" applyFont="1" applyBorder="1" applyAlignment="1">
      <alignment horizontal="center"/>
      <protection/>
    </xf>
    <xf numFmtId="0" fontId="6" fillId="0" borderId="44" xfId="87" applyFont="1" applyFill="1" applyBorder="1">
      <alignment/>
      <protection/>
    </xf>
    <xf numFmtId="0" fontId="6" fillId="0" borderId="53" xfId="87" applyFont="1" applyFill="1" applyBorder="1">
      <alignment/>
      <protection/>
    </xf>
    <xf numFmtId="0" fontId="6" fillId="0" borderId="54" xfId="87" applyFont="1" applyBorder="1" applyAlignment="1">
      <alignment horizontal="center"/>
      <protection/>
    </xf>
    <xf numFmtId="0" fontId="6" fillId="0" borderId="55" xfId="87" applyFont="1" applyBorder="1" applyAlignment="1">
      <alignment horizontal="center"/>
      <protection/>
    </xf>
    <xf numFmtId="0" fontId="6" fillId="0" borderId="56" xfId="87" applyFont="1" applyBorder="1" applyAlignment="1">
      <alignment horizontal="center"/>
      <protection/>
    </xf>
    <xf numFmtId="0" fontId="6" fillId="0" borderId="53" xfId="87" applyFont="1" applyBorder="1" applyAlignment="1">
      <alignment horizontal="center"/>
      <protection/>
    </xf>
    <xf numFmtId="0" fontId="6" fillId="0" borderId="52" xfId="87" applyFont="1" applyBorder="1" applyAlignment="1">
      <alignment horizontal="center"/>
      <protection/>
    </xf>
    <xf numFmtId="0" fontId="1" fillId="0" borderId="51" xfId="87" applyBorder="1">
      <alignment/>
      <protection/>
    </xf>
    <xf numFmtId="166" fontId="25" fillId="0" borderId="57" xfId="87" applyNumberFormat="1" applyFont="1" applyBorder="1">
      <alignment/>
      <protection/>
    </xf>
    <xf numFmtId="2" fontId="25" fillId="0" borderId="51" xfId="87" applyNumberFormat="1" applyFont="1" applyBorder="1">
      <alignment/>
      <protection/>
    </xf>
    <xf numFmtId="2" fontId="25" fillId="0" borderId="34" xfId="87" applyNumberFormat="1" applyFont="1" applyBorder="1">
      <alignment/>
      <protection/>
    </xf>
    <xf numFmtId="2" fontId="25" fillId="0" borderId="38" xfId="87" applyNumberFormat="1" applyFont="1" applyBorder="1">
      <alignment/>
      <protection/>
    </xf>
    <xf numFmtId="0" fontId="1" fillId="0" borderId="35" xfId="87" applyBorder="1">
      <alignment/>
      <protection/>
    </xf>
    <xf numFmtId="0" fontId="2" fillId="0" borderId="0" xfId="0" applyFont="1" applyAlignment="1">
      <alignment horizontal="right"/>
    </xf>
    <xf numFmtId="168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8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8" fontId="7" fillId="0" borderId="35" xfId="85" applyNumberFormat="1" applyFont="1" applyFill="1" applyBorder="1" applyAlignment="1">
      <alignment/>
      <protection/>
    </xf>
    <xf numFmtId="168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46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166" fontId="25" fillId="0" borderId="35" xfId="87" applyNumberFormat="1" applyFont="1" applyBorder="1">
      <alignment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25" fillId="0" borderId="29" xfId="87" applyFont="1" applyBorder="1">
      <alignment/>
      <protection/>
    </xf>
    <xf numFmtId="0" fontId="15" fillId="0" borderId="0" xfId="107">
      <alignment/>
      <protection/>
    </xf>
    <xf numFmtId="4" fontId="2" fillId="0" borderId="51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1" xfId="85" applyNumberFormat="1" applyFont="1" applyFill="1" applyBorder="1">
      <alignment/>
      <protection/>
    </xf>
    <xf numFmtId="4" fontId="7" fillId="0" borderId="51" xfId="85" applyNumberFormat="1" applyFont="1" applyFill="1" applyBorder="1">
      <alignment/>
      <protection/>
    </xf>
    <xf numFmtId="4" fontId="8" fillId="0" borderId="51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09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8" xfId="87" applyBorder="1">
      <alignment/>
      <protection/>
    </xf>
    <xf numFmtId="4" fontId="15" fillId="0" borderId="0" xfId="237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35" xfId="87" applyNumberFormat="1" applyFont="1" applyBorder="1">
      <alignment/>
      <protection/>
    </xf>
    <xf numFmtId="0" fontId="15" fillId="0" borderId="0" xfId="111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8" fontId="4" fillId="0" borderId="58" xfId="85" applyNumberFormat="1" applyFont="1" applyFill="1" applyBorder="1">
      <alignment/>
      <protection/>
    </xf>
    <xf numFmtId="4" fontId="4" fillId="0" borderId="59" xfId="85" applyNumberFormat="1" applyFont="1" applyFill="1" applyBorder="1">
      <alignment/>
      <protection/>
    </xf>
    <xf numFmtId="168" fontId="4" fillId="0" borderId="60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7" applyFont="1" applyBorder="1" applyAlignment="1">
      <alignment horizontal="center"/>
      <protection/>
    </xf>
    <xf numFmtId="2" fontId="25" fillId="0" borderId="51" xfId="87" applyNumberFormat="1" applyFont="1" applyFill="1" applyBorder="1">
      <alignment/>
      <protection/>
    </xf>
    <xf numFmtId="2" fontId="25" fillId="0" borderId="34" xfId="87" applyNumberFormat="1" applyFont="1" applyFill="1" applyBorder="1">
      <alignment/>
      <protection/>
    </xf>
    <xf numFmtId="166" fontId="25" fillId="0" borderId="35" xfId="87" applyNumberFormat="1" applyFont="1" applyFill="1" applyBorder="1">
      <alignment/>
      <protection/>
    </xf>
    <xf numFmtId="2" fontId="1" fillId="0" borderId="34" xfId="87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166" fontId="27" fillId="0" borderId="57" xfId="87" applyNumberFormat="1" applyFont="1" applyBorder="1">
      <alignment/>
      <protection/>
    </xf>
    <xf numFmtId="168" fontId="11" fillId="0" borderId="0" xfId="87" applyNumberFormat="1" applyFont="1">
      <alignment/>
      <protection/>
    </xf>
    <xf numFmtId="2" fontId="27" fillId="0" borderId="35" xfId="87" applyNumberFormat="1" applyFont="1" applyBorder="1">
      <alignment/>
      <protection/>
    </xf>
    <xf numFmtId="2" fontId="27" fillId="0" borderId="38" xfId="87" applyNumberFormat="1" applyFont="1" applyBorder="1">
      <alignment/>
      <protection/>
    </xf>
    <xf numFmtId="166" fontId="27" fillId="0" borderId="35" xfId="87" applyNumberFormat="1" applyFont="1" applyBorder="1">
      <alignment/>
      <protection/>
    </xf>
    <xf numFmtId="2" fontId="27" fillId="0" borderId="34" xfId="87" applyNumberFormat="1" applyFont="1" applyBorder="1">
      <alignment/>
      <protection/>
    </xf>
    <xf numFmtId="2" fontId="27" fillId="0" borderId="51" xfId="87" applyNumberFormat="1" applyFont="1" applyBorder="1">
      <alignment/>
      <protection/>
    </xf>
    <xf numFmtId="166" fontId="25" fillId="0" borderId="51" xfId="87" applyNumberFormat="1" applyFont="1" applyBorder="1">
      <alignment/>
      <protection/>
    </xf>
    <xf numFmtId="0" fontId="6" fillId="0" borderId="29" xfId="87" applyFont="1" applyBorder="1">
      <alignment/>
      <protection/>
    </xf>
    <xf numFmtId="168" fontId="5" fillId="0" borderId="0" xfId="87" applyNumberFormat="1" applyFont="1">
      <alignment/>
      <protection/>
    </xf>
    <xf numFmtId="168" fontId="25" fillId="0" borderId="57" xfId="87" applyNumberFormat="1" applyFont="1" applyBorder="1" applyAlignment="1">
      <alignment/>
      <protection/>
    </xf>
    <xf numFmtId="168" fontId="25" fillId="0" borderId="0" xfId="87" applyNumberFormat="1" applyFont="1" applyBorder="1" applyAlignment="1">
      <alignment/>
      <protection/>
    </xf>
    <xf numFmtId="4" fontId="25" fillId="0" borderId="38" xfId="87" applyNumberFormat="1" applyFont="1" applyBorder="1" applyAlignment="1">
      <alignment/>
      <protection/>
    </xf>
    <xf numFmtId="4" fontId="25" fillId="0" borderId="35" xfId="87" applyNumberFormat="1" applyFont="1" applyBorder="1" applyAlignment="1">
      <alignment/>
      <protection/>
    </xf>
    <xf numFmtId="4" fontId="25" fillId="0" borderId="51" xfId="87" applyNumberFormat="1" applyFont="1" applyBorder="1" applyAlignment="1">
      <alignment/>
      <protection/>
    </xf>
    <xf numFmtId="0" fontId="1" fillId="0" borderId="61" xfId="87" applyBorder="1">
      <alignment/>
      <protection/>
    </xf>
    <xf numFmtId="0" fontId="1" fillId="0" borderId="50" xfId="87" applyBorder="1">
      <alignment/>
      <protection/>
    </xf>
    <xf numFmtId="0" fontId="1" fillId="0" borderId="48" xfId="87" applyBorder="1">
      <alignment/>
      <protection/>
    </xf>
    <xf numFmtId="49" fontId="6" fillId="0" borderId="58" xfId="87" applyNumberFormat="1" applyFont="1" applyBorder="1" applyAlignment="1">
      <alignment horizontal="center"/>
      <protection/>
    </xf>
    <xf numFmtId="49" fontId="6" fillId="0" borderId="60" xfId="87" applyNumberFormat="1" applyFont="1" applyBorder="1" applyAlignment="1">
      <alignment horizontal="center"/>
      <protection/>
    </xf>
    <xf numFmtId="49" fontId="6" fillId="0" borderId="62" xfId="87" applyNumberFormat="1" applyFont="1" applyBorder="1" applyAlignment="1">
      <alignment horizontal="center"/>
      <protection/>
    </xf>
    <xf numFmtId="0" fontId="6" fillId="0" borderId="47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34" xfId="87" applyFont="1" applyBorder="1" applyAlignment="1">
      <alignment horizontal="center"/>
      <protection/>
    </xf>
    <xf numFmtId="0" fontId="6" fillId="0" borderId="51" xfId="87" applyFont="1" applyBorder="1" applyAlignment="1">
      <alignment horizontal="center"/>
      <protection/>
    </xf>
    <xf numFmtId="0" fontId="6" fillId="0" borderId="63" xfId="87" applyFont="1" applyBorder="1" applyAlignment="1">
      <alignment horizontal="center"/>
      <protection/>
    </xf>
    <xf numFmtId="0" fontId="6" fillId="0" borderId="64" xfId="87" applyFont="1" applyBorder="1" applyAlignment="1">
      <alignment horizontal="center"/>
      <protection/>
    </xf>
    <xf numFmtId="0" fontId="6" fillId="0" borderId="28" xfId="87" applyFont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0" fontId="28" fillId="0" borderId="0" xfId="87" applyFont="1" applyFill="1" applyBorder="1">
      <alignment/>
      <protection/>
    </xf>
    <xf numFmtId="0" fontId="28" fillId="0" borderId="0" xfId="87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168" fontId="4" fillId="0" borderId="45" xfId="85" applyNumberFormat="1" applyFont="1" applyFill="1" applyBorder="1" applyAlignment="1">
      <alignment horizontal="center"/>
      <protection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6" fillId="0" borderId="38" xfId="0" applyNumberFormat="1" applyFont="1" applyBorder="1" applyAlignment="1">
      <alignment horizontal="right"/>
    </xf>
    <xf numFmtId="166" fontId="56" fillId="0" borderId="0" xfId="0" applyNumberFormat="1" applyFont="1" applyAlignment="1">
      <alignment horizontal="right"/>
    </xf>
    <xf numFmtId="4" fontId="56" fillId="0" borderId="34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171" fontId="56" fillId="0" borderId="34" xfId="0" applyNumberFormat="1" applyFont="1" applyBorder="1" applyAlignment="1">
      <alignment horizontal="right"/>
    </xf>
    <xf numFmtId="2" fontId="56" fillId="0" borderId="35" xfId="0" applyNumberFormat="1" applyFont="1" applyBorder="1" applyAlignment="1">
      <alignment horizontal="right"/>
    </xf>
    <xf numFmtId="4" fontId="56" fillId="0" borderId="38" xfId="0" applyNumberFormat="1" applyFont="1" applyFill="1" applyBorder="1" applyAlignment="1">
      <alignment horizontal="right"/>
    </xf>
    <xf numFmtId="4" fontId="56" fillId="0" borderId="34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5" applyFont="1" applyBorder="1">
      <alignment/>
      <protection/>
    </xf>
    <xf numFmtId="166" fontId="1" fillId="0" borderId="0" xfId="87" applyNumberFormat="1">
      <alignment/>
      <protection/>
    </xf>
    <xf numFmtId="168" fontId="9" fillId="0" borderId="0" xfId="85" applyNumberFormat="1" applyFont="1" applyFill="1">
      <alignment/>
      <protection/>
    </xf>
    <xf numFmtId="4" fontId="2" fillId="43" borderId="38" xfId="85" applyNumberFormat="1" applyFont="1" applyFill="1" applyBorder="1">
      <alignment/>
      <protection/>
    </xf>
    <xf numFmtId="1" fontId="1" fillId="0" borderId="0" xfId="87" applyNumberFormat="1">
      <alignment/>
      <protection/>
    </xf>
    <xf numFmtId="4" fontId="15" fillId="0" borderId="0" xfId="237" applyNumberFormat="1" applyBorder="1">
      <alignment horizontal="right" vertical="center"/>
    </xf>
    <xf numFmtId="3" fontId="15" fillId="0" borderId="0" xfId="237" applyNumberFormat="1" applyBorder="1">
      <alignment horizontal="right" vertical="center"/>
    </xf>
    <xf numFmtId="49" fontId="2" fillId="0" borderId="47" xfId="8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11" fillId="0" borderId="0" xfId="85" applyFont="1" applyFill="1">
      <alignment/>
      <protection/>
    </xf>
    <xf numFmtId="0" fontId="5" fillId="0" borderId="46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49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8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57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53" xfId="85" applyFont="1" applyBorder="1" applyAlignment="1">
      <alignment horizontal="center"/>
      <protection/>
    </xf>
    <xf numFmtId="49" fontId="2" fillId="0" borderId="46" xfId="85" applyNumberFormat="1" applyFont="1" applyFill="1" applyBorder="1" applyAlignment="1">
      <alignment horizontal="center"/>
      <protection/>
    </xf>
    <xf numFmtId="49" fontId="2" fillId="0" borderId="66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8" fontId="4" fillId="0" borderId="61" xfId="85" applyNumberFormat="1" applyFont="1" applyFill="1" applyBorder="1">
      <alignment/>
      <protection/>
    </xf>
    <xf numFmtId="181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8" fontId="5" fillId="0" borderId="57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8" fontId="7" fillId="0" borderId="57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8" fontId="8" fillId="0" borderId="57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8" fontId="2" fillId="0" borderId="57" xfId="85" applyNumberFormat="1" applyFont="1" applyFill="1" applyBorder="1">
      <alignment/>
      <protection/>
    </xf>
    <xf numFmtId="0" fontId="58" fillId="0" borderId="0" xfId="85" applyFont="1" applyFill="1" applyAlignment="1">
      <alignment horizontal="center"/>
      <protection/>
    </xf>
    <xf numFmtId="180" fontId="1" fillId="0" borderId="0" xfId="117" applyNumberFormat="1" applyFont="1" applyFill="1" applyBorder="1" applyAlignment="1">
      <alignment horizontal="right"/>
      <protection/>
    </xf>
    <xf numFmtId="175" fontId="2" fillId="0" borderId="0" xfId="85" applyNumberFormat="1" applyFont="1" applyFill="1">
      <alignment/>
      <protection/>
    </xf>
    <xf numFmtId="174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17" applyNumberFormat="1" applyFont="1" applyFill="1">
      <alignment/>
      <protection/>
    </xf>
    <xf numFmtId="182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8" fontId="2" fillId="0" borderId="57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13" applyNumberFormat="1" applyFill="1" applyBorder="1">
      <alignment/>
      <protection/>
    </xf>
    <xf numFmtId="4" fontId="19" fillId="0" borderId="0" xfId="129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8" fontId="2" fillId="0" borderId="53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8" fontId="4" fillId="0" borderId="57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8" fontId="7" fillId="0" borderId="57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46" xfId="85" applyNumberFormat="1" applyFont="1" applyFill="1" applyBorder="1">
      <alignment/>
      <protection/>
    </xf>
    <xf numFmtId="168" fontId="4" fillId="0" borderId="41" xfId="85" applyNumberFormat="1" applyFont="1" applyFill="1" applyBorder="1">
      <alignment/>
      <protection/>
    </xf>
    <xf numFmtId="168" fontId="4" fillId="0" borderId="66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12">
      <alignment/>
      <protection/>
    </xf>
    <xf numFmtId="0" fontId="15" fillId="0" borderId="0" xfId="110">
      <alignment/>
      <protection/>
    </xf>
    <xf numFmtId="0" fontId="15" fillId="0" borderId="0" xfId="108">
      <alignment/>
      <protection/>
    </xf>
    <xf numFmtId="2" fontId="15" fillId="0" borderId="0" xfId="114" applyNumberFormat="1" applyFill="1">
      <alignment/>
      <protection/>
    </xf>
    <xf numFmtId="0" fontId="15" fillId="0" borderId="0" xfId="114">
      <alignment/>
      <protection/>
    </xf>
    <xf numFmtId="4" fontId="15" fillId="0" borderId="0" xfId="238" applyNumberFormat="1" applyFill="1" applyBorder="1">
      <alignment horizontal="right" vertical="center"/>
    </xf>
    <xf numFmtId="4" fontId="25" fillId="0" borderId="51" xfId="87" applyNumberFormat="1" applyFont="1" applyBorder="1">
      <alignment/>
      <protection/>
    </xf>
    <xf numFmtId="4" fontId="25" fillId="0" borderId="34" xfId="87" applyNumberFormat="1" applyFont="1" applyFill="1" applyBorder="1" applyAlignment="1">
      <alignment/>
      <protection/>
    </xf>
    <xf numFmtId="4" fontId="25" fillId="0" borderId="35" xfId="87" applyNumberFormat="1" applyFont="1" applyFill="1" applyBorder="1" applyAlignment="1">
      <alignment/>
      <protection/>
    </xf>
    <xf numFmtId="4" fontId="25" fillId="0" borderId="51" xfId="87" applyNumberFormat="1" applyFont="1" applyFill="1" applyBorder="1" applyAlignment="1">
      <alignment/>
      <protection/>
    </xf>
    <xf numFmtId="0" fontId="6" fillId="0" borderId="43" xfId="87" applyFont="1" applyFill="1" applyBorder="1">
      <alignment/>
      <protection/>
    </xf>
    <xf numFmtId="0" fontId="1" fillId="0" borderId="52" xfId="87" applyFill="1" applyBorder="1">
      <alignment/>
      <protection/>
    </xf>
    <xf numFmtId="0" fontId="1" fillId="0" borderId="28" xfId="87" applyFill="1" applyBorder="1">
      <alignment/>
      <protection/>
    </xf>
    <xf numFmtId="0" fontId="1" fillId="0" borderId="33" xfId="87" applyFill="1" applyBorder="1">
      <alignment/>
      <protection/>
    </xf>
    <xf numFmtId="0" fontId="6" fillId="0" borderId="27" xfId="87" applyFont="1" applyFill="1" applyBorder="1">
      <alignment/>
      <protection/>
    </xf>
    <xf numFmtId="0" fontId="6" fillId="0" borderId="33" xfId="87" applyFont="1" applyFill="1" applyBorder="1">
      <alignment/>
      <protection/>
    </xf>
    <xf numFmtId="0" fontId="15" fillId="44" borderId="0" xfId="118" applyFill="1">
      <alignment/>
      <protection/>
    </xf>
    <xf numFmtId="4" fontId="7" fillId="44" borderId="36" xfId="85" applyNumberFormat="1" applyFont="1" applyFill="1" applyBorder="1" applyAlignment="1">
      <alignment/>
      <protection/>
    </xf>
    <xf numFmtId="0" fontId="71" fillId="0" borderId="0" xfId="0" applyFont="1" applyFill="1" applyAlignment="1">
      <alignment/>
    </xf>
    <xf numFmtId="2" fontId="25" fillId="0" borderId="34" xfId="87" applyNumberFormat="1" applyFont="1" applyFill="1" applyBorder="1" applyAlignment="1">
      <alignment/>
      <protection/>
    </xf>
    <xf numFmtId="2" fontId="25" fillId="0" borderId="38" xfId="87" applyNumberFormat="1" applyFont="1" applyFill="1" applyBorder="1" applyAlignment="1">
      <alignment/>
      <protection/>
    </xf>
    <xf numFmtId="2" fontId="25" fillId="0" borderId="35" xfId="87" applyNumberFormat="1" applyFont="1" applyFill="1" applyBorder="1" applyAlignment="1">
      <alignment/>
      <protection/>
    </xf>
    <xf numFmtId="168" fontId="5" fillId="0" borderId="0" xfId="87" applyNumberFormat="1" applyFont="1" applyFill="1" applyAlignment="1">
      <alignment/>
      <protection/>
    </xf>
    <xf numFmtId="166" fontId="25" fillId="0" borderId="57" xfId="87" applyNumberFormat="1" applyFont="1" applyFill="1" applyBorder="1" applyAlignment="1">
      <alignment/>
      <protection/>
    </xf>
    <xf numFmtId="0" fontId="26" fillId="0" borderId="0" xfId="87" applyFont="1" applyFill="1">
      <alignment/>
      <protection/>
    </xf>
    <xf numFmtId="170" fontId="2" fillId="0" borderId="0" xfId="85" applyNumberFormat="1" applyFont="1">
      <alignment/>
      <protection/>
    </xf>
    <xf numFmtId="170" fontId="2" fillId="0" borderId="0" xfId="85" applyNumberFormat="1" applyFont="1" applyFill="1">
      <alignment/>
      <protection/>
    </xf>
    <xf numFmtId="176" fontId="15" fillId="0" borderId="0" xfId="116" applyNumberFormat="1">
      <alignment/>
      <protection/>
    </xf>
    <xf numFmtId="166" fontId="56" fillId="0" borderId="0" xfId="0" applyNumberFormat="1" applyFont="1" applyFill="1" applyBorder="1" applyAlignment="1">
      <alignment horizontal="center"/>
    </xf>
    <xf numFmtId="168" fontId="4" fillId="0" borderId="41" xfId="85" applyNumberFormat="1" applyFont="1" applyFill="1" applyBorder="1" applyAlignment="1">
      <alignment horizontal="center"/>
      <protection/>
    </xf>
    <xf numFmtId="168" fontId="4" fillId="0" borderId="41" xfId="85" applyNumberFormat="1" applyFont="1" applyFill="1" applyBorder="1" applyAlignment="1">
      <alignment/>
      <protection/>
    </xf>
    <xf numFmtId="166" fontId="6" fillId="0" borderId="0" xfId="0" applyNumberFormat="1" applyFont="1" applyFill="1" applyBorder="1" applyAlignment="1">
      <alignment/>
    </xf>
    <xf numFmtId="2" fontId="8" fillId="0" borderId="0" xfId="85" applyNumberFormat="1" applyFont="1">
      <alignment/>
      <protection/>
    </xf>
    <xf numFmtId="2" fontId="15" fillId="0" borderId="0" xfId="115" applyNumberFormat="1">
      <alignment/>
      <protection/>
    </xf>
    <xf numFmtId="0" fontId="9" fillId="0" borderId="0" xfId="87" applyFont="1" applyFill="1">
      <alignment/>
      <protection/>
    </xf>
    <xf numFmtId="4" fontId="6" fillId="0" borderId="38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71" fontId="6" fillId="0" borderId="34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171" fontId="6" fillId="0" borderId="34" xfId="0" applyNumberFormat="1" applyFont="1" applyFill="1" applyBorder="1" applyAlignment="1">
      <alignment/>
    </xf>
    <xf numFmtId="171" fontId="56" fillId="0" borderId="34" xfId="0" applyNumberFormat="1" applyFont="1" applyFill="1" applyBorder="1" applyAlignment="1">
      <alignment horizontal="center"/>
    </xf>
    <xf numFmtId="49" fontId="4" fillId="0" borderId="42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49" fontId="7" fillId="0" borderId="29" xfId="85" applyNumberFormat="1" applyFont="1" applyFill="1" applyBorder="1">
      <alignment/>
      <protection/>
    </xf>
    <xf numFmtId="49" fontId="8" fillId="0" borderId="29" xfId="85" applyNumberFormat="1" applyFont="1" applyFill="1" applyBorder="1">
      <alignment/>
      <protection/>
    </xf>
    <xf numFmtId="49" fontId="6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29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5" fillId="0" borderId="29" xfId="87" applyNumberFormat="1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6" fillId="0" borderId="29" xfId="0" applyNumberFormat="1" applyFont="1" applyFill="1" applyBorder="1" applyAlignment="1">
      <alignment/>
    </xf>
    <xf numFmtId="49" fontId="25" fillId="0" borderId="29" xfId="87" applyNumberFormat="1" applyFont="1" applyFill="1" applyBorder="1">
      <alignment/>
      <protection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2" fillId="0" borderId="69" xfId="85" applyFont="1" applyFill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9" xfId="85" applyFont="1" applyBorder="1" applyAlignment="1">
      <alignment horizontal="center"/>
      <protection/>
    </xf>
    <xf numFmtId="0" fontId="2" fillId="0" borderId="68" xfId="85" applyFont="1" applyBorder="1" applyAlignment="1">
      <alignment horizontal="center"/>
      <protection/>
    </xf>
    <xf numFmtId="0" fontId="2" fillId="0" borderId="70" xfId="85" applyFont="1" applyFill="1" applyBorder="1" applyAlignment="1">
      <alignment horizontal="center"/>
      <protection/>
    </xf>
    <xf numFmtId="0" fontId="6" fillId="0" borderId="0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71" xfId="87" applyFont="1" applyBorder="1" applyAlignment="1">
      <alignment horizontal="center"/>
      <protection/>
    </xf>
    <xf numFmtId="0" fontId="6" fillId="0" borderId="72" xfId="87" applyFont="1" applyBorder="1" applyAlignment="1">
      <alignment horizontal="center"/>
      <protection/>
    </xf>
    <xf numFmtId="0" fontId="42" fillId="0" borderId="0" xfId="87" applyFont="1" applyFill="1" applyAlignment="1">
      <alignment/>
      <protection/>
    </xf>
    <xf numFmtId="0" fontId="6" fillId="0" borderId="67" xfId="87" applyFont="1" applyBorder="1" applyAlignment="1">
      <alignment horizontal="center"/>
      <protection/>
    </xf>
    <xf numFmtId="0" fontId="6" fillId="0" borderId="69" xfId="87" applyFont="1" applyBorder="1" applyAlignment="1">
      <alignment horizontal="center"/>
      <protection/>
    </xf>
    <xf numFmtId="0" fontId="6" fillId="0" borderId="68" xfId="87" applyFont="1" applyBorder="1" applyAlignment="1">
      <alignment horizontal="center"/>
      <protection/>
    </xf>
    <xf numFmtId="0" fontId="6" fillId="0" borderId="50" xfId="87" applyFont="1" applyBorder="1" applyAlignment="1">
      <alignment horizontal="center"/>
      <protection/>
    </xf>
    <xf numFmtId="0" fontId="6" fillId="0" borderId="58" xfId="87" applyFont="1" applyBorder="1" applyAlignment="1">
      <alignment horizontal="center"/>
      <protection/>
    </xf>
    <xf numFmtId="0" fontId="6" fillId="0" borderId="62" xfId="87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10" xfId="86"/>
    <cellStyle name="Normální 2" xfId="87"/>
    <cellStyle name="Normální 2 2" xfId="88"/>
    <cellStyle name="Normální 2 3" xfId="89"/>
    <cellStyle name="Normální 2_List2" xfId="90"/>
    <cellStyle name="Normální 3" xfId="91"/>
    <cellStyle name="Normální 3 2" xfId="92"/>
    <cellStyle name="Normální 3_příjmy+výdaje SR leden-aktuální" xfId="93"/>
    <cellStyle name="Normální 4" xfId="94"/>
    <cellStyle name="Normální 4 2" xfId="95"/>
    <cellStyle name="Normální 4 3" xfId="96"/>
    <cellStyle name="Normální 4_DP meziroč.srovnání" xfId="97"/>
    <cellStyle name="Normální 5" xfId="98"/>
    <cellStyle name="Normální 5 2" xfId="99"/>
    <cellStyle name="Normální 5_DP meziroč.srovnání" xfId="100"/>
    <cellStyle name="Normální 6" xfId="101"/>
    <cellStyle name="Normální 6 2" xfId="102"/>
    <cellStyle name="Normální 6_DP meziroč.srovnání" xfId="103"/>
    <cellStyle name="Normální 7" xfId="104"/>
    <cellStyle name="Normální 8" xfId="105"/>
    <cellStyle name="Normální 9" xfId="106"/>
    <cellStyle name="Normální_příjmy+výdaje SR leden-aktuální" xfId="107"/>
    <cellStyle name="Normální_příjmy+výdaje SR leden-aktuální 2" xfId="108"/>
    <cellStyle name="Normální_příjmy+výdaje SR leden-aktuální_1" xfId="109"/>
    <cellStyle name="Normální_příjmy+výdaje SR leden-aktuální_1 2" xfId="110"/>
    <cellStyle name="Normální_příjmy+výdaje SR leden-aktuální_2" xfId="111"/>
    <cellStyle name="Normální_příjmy+výdaje SR leden-aktuální_2 2" xfId="112"/>
    <cellStyle name="Normální_příjmy+výdaje SR leden-aktuální_3 2" xfId="113"/>
    <cellStyle name="Normální_příjmy+výdaje SR leden-aktuální_4" xfId="114"/>
    <cellStyle name="Normální_příjmy+výdaje SR leden-aktuální_7" xfId="115"/>
    <cellStyle name="Normální_příjmy+výdaje SR leden-aktuální_9" xfId="116"/>
    <cellStyle name="Normální_srovnání se SR a skut.2013_1" xfId="117"/>
    <cellStyle name="Normální_srovnání SR2019 a SRaSkut2018" xfId="118"/>
    <cellStyle name="Note" xfId="119"/>
    <cellStyle name="Output" xfId="120"/>
    <cellStyle name="Followed Hyperlink" xfId="121"/>
    <cellStyle name="Poznámka" xfId="122"/>
    <cellStyle name="Percent" xfId="123"/>
    <cellStyle name="Propojená buňka" xfId="124"/>
    <cellStyle name="SAPBEXaggData" xfId="125"/>
    <cellStyle name="SAPBEXaggData 2" xfId="126"/>
    <cellStyle name="SAPBEXaggData 3" xfId="127"/>
    <cellStyle name="SAPBEXaggData 4" xfId="128"/>
    <cellStyle name="SAPBEXaggData_příjmy+výdaje SR leden-aktuální" xfId="129"/>
    <cellStyle name="SAPBEXaggDataEmph" xfId="130"/>
    <cellStyle name="SAPBEXaggDataEmph 2" xfId="131"/>
    <cellStyle name="SAPBEXaggDataEmph 3" xfId="132"/>
    <cellStyle name="SAPBEXaggDataEmph 4" xfId="133"/>
    <cellStyle name="SAPBEXaggDataEmph_příjmy+výdaje SR leden-aktuální" xfId="134"/>
    <cellStyle name="SAPBEXaggItem" xfId="135"/>
    <cellStyle name="SAPBEXaggItem 2" xfId="136"/>
    <cellStyle name="SAPBEXaggItem 3" xfId="137"/>
    <cellStyle name="SAPBEXaggItem 4" xfId="138"/>
    <cellStyle name="SAPBEXaggItem_příjmy+výdaje SR leden-aktuální" xfId="139"/>
    <cellStyle name="SAPBEXaggItemX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Info1" xfId="151"/>
    <cellStyle name="SAPBEXFilterInfo1 2" xfId="152"/>
    <cellStyle name="SAPBEXFilterInfo1 3" xfId="153"/>
    <cellStyle name="SAPBEXFilterInfo2" xfId="154"/>
    <cellStyle name="SAPBEXFilterInfo2 2" xfId="155"/>
    <cellStyle name="SAPBEXFilterInfo2_manuál na správní výdaje" xfId="156"/>
    <cellStyle name="SAPBEXFilterInfoHlavicka" xfId="157"/>
    <cellStyle name="SAPBEXfilterItem" xfId="158"/>
    <cellStyle name="SAPBEXfilterText" xfId="159"/>
    <cellStyle name="SAPBEXformats" xfId="160"/>
    <cellStyle name="SAPBEXformats 2" xfId="161"/>
    <cellStyle name="SAPBEXformats 3" xfId="162"/>
    <cellStyle name="SAPBEXformats 4" xfId="163"/>
    <cellStyle name="SAPBEXformats_příjmy+výdaje SR leden-aktuální" xfId="164"/>
    <cellStyle name="SAPBEXheaderItem" xfId="165"/>
    <cellStyle name="SAPBEXheaderItem 2" xfId="166"/>
    <cellStyle name="SAPBEXheaderItem 3" xfId="167"/>
    <cellStyle name="SAPBEXheaderItem 4" xfId="168"/>
    <cellStyle name="SAPBEXheaderItem_příjmy+výdaje SR leden-aktuální" xfId="169"/>
    <cellStyle name="SAPBEXheaderText" xfId="170"/>
    <cellStyle name="SAPBEXHLevel0" xfId="171"/>
    <cellStyle name="SAPBEXHLevel0 2" xfId="172"/>
    <cellStyle name="SAPBEXHLevel0 3" xfId="173"/>
    <cellStyle name="SAPBEXHLevel0 4" xfId="174"/>
    <cellStyle name="SAPBEXHLevel0 4 2" xfId="175"/>
    <cellStyle name="SAPBEXHLevel0 4_příjmy+výdaje SR leden-aktuální" xfId="176"/>
    <cellStyle name="SAPBEXHLevel0_List1" xfId="177"/>
    <cellStyle name="SAPBEXHLevel0X" xfId="178"/>
    <cellStyle name="SAPBEXHLevel0X 2" xfId="179"/>
    <cellStyle name="SAPBEXHLevel0X 2 2" xfId="180"/>
    <cellStyle name="SAPBEXHLevel0X 2_příjmy+výdaje SR leden-aktuální" xfId="181"/>
    <cellStyle name="SAPBEXHLevel0X 3" xfId="182"/>
    <cellStyle name="SAPBEXHLevel0X 4" xfId="183"/>
    <cellStyle name="SAPBEXHLevel0X 5" xfId="184"/>
    <cellStyle name="SAPBEXHLevel0X_List1" xfId="185"/>
    <cellStyle name="SAPBEXHLevel1" xfId="186"/>
    <cellStyle name="SAPBEXHLevel1 2" xfId="187"/>
    <cellStyle name="SAPBEXHLevel1 2 2" xfId="188"/>
    <cellStyle name="SAPBEXHLevel1 2_příjmy+výdaje SR leden-aktuální" xfId="189"/>
    <cellStyle name="SAPBEXHLevel1 3" xfId="190"/>
    <cellStyle name="SAPBEXHLevel1 4" xfId="191"/>
    <cellStyle name="SAPBEXHLevel1 4 2" xfId="192"/>
    <cellStyle name="SAPBEXHLevel1 4_příjmy+výdaje SR leden-aktuální" xfId="193"/>
    <cellStyle name="SAPBEXHLevel1 5" xfId="194"/>
    <cellStyle name="SAPBEXHLevel1 6" xfId="195"/>
    <cellStyle name="SAPBEXHLevel1 7" xfId="196"/>
    <cellStyle name="SAPBEXHLevel1_01.02.2016" xfId="197"/>
    <cellStyle name="SAPBEXHLevel1X" xfId="198"/>
    <cellStyle name="SAPBEXHLevel1X 2" xfId="199"/>
    <cellStyle name="SAPBEXHLevel1X_manuál na správní výdaje" xfId="200"/>
    <cellStyle name="SAPBEXHLevel2" xfId="201"/>
    <cellStyle name="SAPBEXHLevel2 2" xfId="202"/>
    <cellStyle name="SAPBEXHLevel2 2 2" xfId="203"/>
    <cellStyle name="SAPBEXHLevel2 2_příjmy+výdaje SR leden-aktuální" xfId="204"/>
    <cellStyle name="SAPBEXHLevel2 3" xfId="205"/>
    <cellStyle name="SAPBEXHLevel2 4" xfId="206"/>
    <cellStyle name="SAPBEXHLevel2 4 2" xfId="207"/>
    <cellStyle name="SAPBEXHLevel2 4_příjmy+výdaje SR leden-aktuální" xfId="208"/>
    <cellStyle name="SAPBEXHLevel2 5" xfId="209"/>
    <cellStyle name="SAPBEXHLevel2 6" xfId="210"/>
    <cellStyle name="SAPBEXHLevel2 7" xfId="211"/>
    <cellStyle name="SAPBEXHLevel2_01.02.2016" xfId="212"/>
    <cellStyle name="SAPBEXHLevel2X" xfId="213"/>
    <cellStyle name="SAPBEXHLevel2X 2" xfId="214"/>
    <cellStyle name="SAPBEXHLevel2X_manuál na správní výdaje" xfId="215"/>
    <cellStyle name="SAPBEXHLevel3" xfId="216"/>
    <cellStyle name="SAPBEXHLevel3X" xfId="217"/>
    <cellStyle name="SAPBEXHLevel3X 2" xfId="218"/>
    <cellStyle name="SAPBEXHLevel3X_manuál na správní výdaje" xfId="219"/>
    <cellStyle name="SAPBEXchaText" xfId="220"/>
    <cellStyle name="SAPBEXchaText 2" xfId="221"/>
    <cellStyle name="SAPBEXchaText 3" xfId="222"/>
    <cellStyle name="SAPBEXchaText 4" xfId="223"/>
    <cellStyle name="SAPBEXchaText_příjmy+výdaje SR leden-aktuální" xfId="224"/>
    <cellStyle name="SAPBEXinputData" xfId="225"/>
    <cellStyle name="SAPBEXinputData 2" xfId="226"/>
    <cellStyle name="SAPBEXinputData_manuál na správní výdaje" xfId="227"/>
    <cellStyle name="SAPBEXItemHeader" xfId="228"/>
    <cellStyle name="SAPBEXresData" xfId="229"/>
    <cellStyle name="SAPBEXresDataEmph" xfId="230"/>
    <cellStyle name="SAPBEXresItem" xfId="231"/>
    <cellStyle name="SAPBEXresItemX" xfId="232"/>
    <cellStyle name="SAPBEXstdData" xfId="233"/>
    <cellStyle name="SAPBEXstdData 2" xfId="234"/>
    <cellStyle name="SAPBEXstdData 3" xfId="235"/>
    <cellStyle name="SAPBEXstdData 4" xfId="236"/>
    <cellStyle name="SAPBEXstdData_příjmy+výdaje SR leden-aktuální" xfId="237"/>
    <cellStyle name="SAPBEXstdData_srovnání se SR a skut.2016" xfId="238"/>
    <cellStyle name="SAPBEXstdDataEmph" xfId="239"/>
    <cellStyle name="SAPBEXstdDataEmph 2" xfId="240"/>
    <cellStyle name="SAPBEXstdDataEmph 3" xfId="241"/>
    <cellStyle name="SAPBEXstdDataEmph 4" xfId="242"/>
    <cellStyle name="SAPBEXstdDataEmph_příjmy+výdaje SR leden-aktuální" xfId="243"/>
    <cellStyle name="SAPBEXstdItem" xfId="244"/>
    <cellStyle name="SAPBEXstdItem 2" xfId="245"/>
    <cellStyle name="SAPBEXstdItem 3" xfId="246"/>
    <cellStyle name="SAPBEXstdItem 4" xfId="247"/>
    <cellStyle name="SAPBEXstdItem_příjmy+výdaje SR leden-aktuální" xfId="248"/>
    <cellStyle name="SAPBEXstdItemX" xfId="249"/>
    <cellStyle name="SAPBEXtitle" xfId="250"/>
    <cellStyle name="SAPBEXunassignedItem" xfId="251"/>
    <cellStyle name="SAPBEXundefined" xfId="252"/>
    <cellStyle name="Sheet Title" xfId="253"/>
    <cellStyle name="Správně" xfId="254"/>
    <cellStyle name="Text upozornění" xfId="255"/>
    <cellStyle name="Title" xfId="256"/>
    <cellStyle name="Total" xfId="257"/>
    <cellStyle name="Vstup" xfId="258"/>
    <cellStyle name="Výpočet" xfId="259"/>
    <cellStyle name="Výstup" xfId="260"/>
    <cellStyle name="Vysvětlující text" xfId="261"/>
    <cellStyle name="Warning Text" xfId="262"/>
    <cellStyle name="Zvýraznění 1" xfId="263"/>
    <cellStyle name="Zvýraznění 2" xfId="264"/>
    <cellStyle name="Zvýraznění 3" xfId="265"/>
    <cellStyle name="Zvýraznění 4" xfId="266"/>
    <cellStyle name="Zvýraznění 5" xfId="267"/>
    <cellStyle name="Zvýraznění 6" xfId="2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březen v roce 2018 a 2019 (v mld. Kč)</a:t>
            </a:r>
          </a:p>
        </c:rich>
      </c:tx>
      <c:layout>
        <c:manualLayout>
          <c:xMode val="factor"/>
          <c:yMode val="factor"/>
          <c:x val="0.025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79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SR'!$A$18:$A$20</c:f>
              <c:strCache/>
            </c:strRef>
          </c:cat>
          <c:val>
            <c:numRef>
              <c:f>'tab. salda SR'!$B$18:$B$20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SR'!$A$18:$A$20</c:f>
              <c:strCache/>
            </c:strRef>
          </c:cat>
          <c:val>
            <c:numRef>
              <c:f>'tab. salda SR'!$C$18:$C$20</c:f>
              <c:numCache/>
            </c:numRef>
          </c:val>
        </c:ser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2985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"/>
          <c:y val="0.88825"/>
          <c:w val="0.351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19</xdr:col>
      <xdr:colOff>247650</xdr:colOff>
      <xdr:row>35</xdr:row>
      <xdr:rowOff>0</xdr:rowOff>
    </xdr:to>
    <xdr:graphicFrame>
      <xdr:nvGraphicFramePr>
        <xdr:cNvPr id="1" name="Graf 4"/>
        <xdr:cNvGraphicFramePr/>
      </xdr:nvGraphicFramePr>
      <xdr:xfrm>
        <a:off x="2914650" y="2143125"/>
        <a:ext cx="6019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8"/>
  <sheetViews>
    <sheetView showGridLines="0" tabSelected="1" workbookViewId="0" topLeftCell="A1">
      <selection activeCell="D31" sqref="D31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1.140625" style="0" customWidth="1"/>
    <col min="5" max="5" width="7.28125" style="0" customWidth="1"/>
    <col min="6" max="7" width="9.421875" style="0" customWidth="1"/>
    <col min="8" max="8" width="11.421875" style="0" customWidth="1"/>
    <col min="9" max="9" width="7.140625" style="0" customWidth="1"/>
    <col min="10" max="11" width="9.421875" style="0" customWidth="1"/>
  </cols>
  <sheetData>
    <row r="5" spans="3:11" ht="13.5" thickBot="1">
      <c r="C5" s="77"/>
      <c r="D5" s="77"/>
      <c r="E5" s="77"/>
      <c r="F5" s="77"/>
      <c r="G5" s="77"/>
      <c r="H5" s="77"/>
      <c r="I5" s="77"/>
      <c r="J5" s="77"/>
      <c r="K5" s="78" t="s">
        <v>79</v>
      </c>
    </row>
    <row r="6" spans="1:11" ht="12.75">
      <c r="A6" s="99"/>
      <c r="B6" s="99"/>
      <c r="C6" s="79"/>
      <c r="D6" s="439">
        <v>2018</v>
      </c>
      <c r="E6" s="440"/>
      <c r="F6" s="439">
        <v>2019</v>
      </c>
      <c r="G6" s="441"/>
      <c r="H6" s="441"/>
      <c r="I6" s="441"/>
      <c r="J6" s="441"/>
      <c r="K6" s="440"/>
    </row>
    <row r="7" spans="3:15" ht="12.75">
      <c r="C7" s="80" t="s">
        <v>73</v>
      </c>
      <c r="D7" s="88" t="s">
        <v>1</v>
      </c>
      <c r="E7" s="81" t="s">
        <v>2</v>
      </c>
      <c r="F7" s="82" t="s">
        <v>66</v>
      </c>
      <c r="G7" s="105" t="s">
        <v>0</v>
      </c>
      <c r="H7" s="97" t="s">
        <v>77</v>
      </c>
      <c r="I7" s="90" t="s">
        <v>2</v>
      </c>
      <c r="J7" s="90" t="s">
        <v>80</v>
      </c>
      <c r="K7" s="93" t="s">
        <v>4</v>
      </c>
      <c r="M7" s="295"/>
      <c r="N7" s="99"/>
      <c r="O7" s="99"/>
    </row>
    <row r="8" spans="3:11" ht="13.5" thickBot="1">
      <c r="C8" s="80"/>
      <c r="D8" s="82" t="s">
        <v>96</v>
      </c>
      <c r="E8" s="81" t="s">
        <v>5</v>
      </c>
      <c r="F8" s="82" t="s">
        <v>67</v>
      </c>
      <c r="G8" s="105" t="s">
        <v>3</v>
      </c>
      <c r="H8" s="97" t="s">
        <v>96</v>
      </c>
      <c r="I8" s="91" t="s">
        <v>5</v>
      </c>
      <c r="J8" s="96" t="s">
        <v>144</v>
      </c>
      <c r="K8" s="94" t="s">
        <v>145</v>
      </c>
    </row>
    <row r="9" spans="3:11" ht="13.5" thickBot="1">
      <c r="C9" s="83"/>
      <c r="D9" s="100">
        <v>1</v>
      </c>
      <c r="E9" s="101">
        <v>2</v>
      </c>
      <c r="F9" s="28" t="s">
        <v>81</v>
      </c>
      <c r="G9" s="28" t="s">
        <v>82</v>
      </c>
      <c r="H9" s="28" t="s">
        <v>83</v>
      </c>
      <c r="I9" s="102" t="s">
        <v>84</v>
      </c>
      <c r="J9" s="102" t="s">
        <v>85</v>
      </c>
      <c r="K9" s="103" t="s">
        <v>107</v>
      </c>
    </row>
    <row r="10" spans="3:11" ht="12.75">
      <c r="C10" s="80"/>
      <c r="D10" s="82"/>
      <c r="E10" s="81"/>
      <c r="F10" s="82"/>
      <c r="G10" s="91"/>
      <c r="H10" s="97"/>
      <c r="I10" s="91"/>
      <c r="J10" s="91"/>
      <c r="K10" s="93"/>
    </row>
    <row r="11" spans="3:11" ht="13.5">
      <c r="C11" s="84" t="s">
        <v>74</v>
      </c>
      <c r="D11" s="275">
        <v>345.69521998786996</v>
      </c>
      <c r="E11" s="276">
        <v>26.197262171009545</v>
      </c>
      <c r="F11" s="275">
        <v>1465.359071851</v>
      </c>
      <c r="G11" s="277">
        <v>1479.0673351070002</v>
      </c>
      <c r="H11" s="278">
        <v>364.30452870516996</v>
      </c>
      <c r="I11" s="279">
        <v>24.630692603242103</v>
      </c>
      <c r="J11" s="279">
        <v>105.38315476793487</v>
      </c>
      <c r="K11" s="280">
        <v>18.609308717299996</v>
      </c>
    </row>
    <row r="12" spans="3:11" ht="12.75">
      <c r="C12" s="270"/>
      <c r="D12" s="410"/>
      <c r="E12" s="411"/>
      <c r="F12" s="410"/>
      <c r="G12" s="412"/>
      <c r="H12" s="413"/>
      <c r="I12" s="414"/>
      <c r="J12" s="414"/>
      <c r="K12" s="415"/>
    </row>
    <row r="13" spans="3:11" ht="13.5">
      <c r="C13" s="84" t="s">
        <v>75</v>
      </c>
      <c r="D13" s="275">
        <v>329.43589549056</v>
      </c>
      <c r="E13" s="276">
        <v>24.053696842598807</v>
      </c>
      <c r="F13" s="275">
        <v>1505.359071851</v>
      </c>
      <c r="G13" s="277">
        <v>1519.0673351070002</v>
      </c>
      <c r="H13" s="278">
        <v>373.5468440125799</v>
      </c>
      <c r="I13" s="279">
        <v>24.590538903679867</v>
      </c>
      <c r="J13" s="279">
        <v>113.38984279667967</v>
      </c>
      <c r="K13" s="280">
        <v>44.11094852201995</v>
      </c>
    </row>
    <row r="14" spans="3:11" ht="12.75">
      <c r="C14" s="270"/>
      <c r="D14" s="410"/>
      <c r="E14" s="411"/>
      <c r="F14" s="410"/>
      <c r="G14" s="412"/>
      <c r="H14" s="413"/>
      <c r="I14" s="416"/>
      <c r="J14" s="416"/>
      <c r="K14" s="415"/>
    </row>
    <row r="15" spans="3:14" ht="13.5">
      <c r="C15" s="84" t="s">
        <v>76</v>
      </c>
      <c r="D15" s="275">
        <v>16.25932449730999</v>
      </c>
      <c r="E15" s="403" t="s">
        <v>127</v>
      </c>
      <c r="F15" s="281">
        <v>-40</v>
      </c>
      <c r="G15" s="282">
        <v>-40</v>
      </c>
      <c r="H15" s="283">
        <v>-9.242315307409967</v>
      </c>
      <c r="I15" s="417">
        <v>23.10578826852492</v>
      </c>
      <c r="J15" s="418" t="s">
        <v>127</v>
      </c>
      <c r="K15" s="280">
        <v>-25.501639804719957</v>
      </c>
      <c r="M15" s="296"/>
      <c r="N15" s="296"/>
    </row>
    <row r="16" spans="3:11" ht="16.5" customHeight="1">
      <c r="C16" s="270" t="s">
        <v>132</v>
      </c>
      <c r="D16" s="273">
        <v>-5.257250227400007</v>
      </c>
      <c r="E16" s="406">
        <v>10.514500454800014</v>
      </c>
      <c r="F16" s="284">
        <v>-40</v>
      </c>
      <c r="G16" s="285">
        <v>-40</v>
      </c>
      <c r="H16" s="286">
        <v>-6.274100487559963</v>
      </c>
      <c r="I16" s="417">
        <v>15.685251218899907</v>
      </c>
      <c r="J16" s="417">
        <v>119.34186535121123</v>
      </c>
      <c r="K16" s="274">
        <v>-1.0168502601599556</v>
      </c>
    </row>
    <row r="17" spans="3:11" ht="6.75" customHeight="1" thickBot="1">
      <c r="C17" s="85"/>
      <c r="D17" s="89"/>
      <c r="E17" s="86"/>
      <c r="F17" s="87"/>
      <c r="G17" s="92"/>
      <c r="H17" s="98"/>
      <c r="I17" s="92"/>
      <c r="J17" s="92"/>
      <c r="K17" s="95"/>
    </row>
    <row r="18" ht="12.75">
      <c r="C18" s="271" t="s">
        <v>143</v>
      </c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C29"/>
  <sheetViews>
    <sheetView showGridLines="0" workbookViewId="0" topLeftCell="A1">
      <selection activeCell="AC10" sqref="AC10"/>
    </sheetView>
  </sheetViews>
  <sheetFormatPr defaultColWidth="9.140625" defaultRowHeight="12.75"/>
  <cols>
    <col min="1" max="1" width="12.28125" style="0" customWidth="1"/>
    <col min="3" max="3" width="12.8515625" style="0" customWidth="1"/>
    <col min="4" max="29" width="6.00390625" style="0" customWidth="1"/>
  </cols>
  <sheetData>
    <row r="8" spans="15:29" ht="13.5" thickBot="1">
      <c r="O8" s="166"/>
      <c r="Q8" s="109"/>
      <c r="U8" s="109"/>
      <c r="V8" s="109"/>
      <c r="W8" s="166"/>
      <c r="X8" s="166"/>
      <c r="Y8" s="166"/>
      <c r="Z8" s="166"/>
      <c r="AA8" s="166"/>
      <c r="AB8" s="166"/>
      <c r="AC8" s="166" t="s">
        <v>93</v>
      </c>
    </row>
    <row r="9" spans="3:29" ht="13.5" customHeight="1" thickBot="1">
      <c r="C9" s="303" t="s">
        <v>96</v>
      </c>
      <c r="D9" s="302">
        <v>1994</v>
      </c>
      <c r="E9" s="111">
        <v>1995</v>
      </c>
      <c r="F9" s="111">
        <v>1996</v>
      </c>
      <c r="G9" s="111">
        <v>1997</v>
      </c>
      <c r="H9" s="111">
        <v>1998</v>
      </c>
      <c r="I9" s="111">
        <v>1999</v>
      </c>
      <c r="J9" s="111">
        <v>2000</v>
      </c>
      <c r="K9" s="111">
        <v>2001</v>
      </c>
      <c r="L9" s="111">
        <v>2002</v>
      </c>
      <c r="M9" s="111">
        <v>2003</v>
      </c>
      <c r="N9" s="111">
        <v>2004</v>
      </c>
      <c r="O9" s="111">
        <v>2005</v>
      </c>
      <c r="P9" s="304">
        <v>2006</v>
      </c>
      <c r="Q9" s="111">
        <v>2007</v>
      </c>
      <c r="R9" s="111">
        <v>2008</v>
      </c>
      <c r="S9" s="111">
        <v>2009</v>
      </c>
      <c r="T9" s="111">
        <v>2010</v>
      </c>
      <c r="U9" s="111">
        <v>2011</v>
      </c>
      <c r="V9" s="111">
        <v>2012</v>
      </c>
      <c r="W9" s="111">
        <v>2013</v>
      </c>
      <c r="X9" s="111">
        <v>2014</v>
      </c>
      <c r="Y9" s="111">
        <v>2015</v>
      </c>
      <c r="Z9" s="111">
        <v>2016</v>
      </c>
      <c r="AA9" s="111">
        <v>2017</v>
      </c>
      <c r="AB9" s="111">
        <v>2018</v>
      </c>
      <c r="AC9" s="112">
        <v>2019</v>
      </c>
    </row>
    <row r="10" spans="3:29" ht="13.5" thickBot="1">
      <c r="C10" s="113" t="s">
        <v>94</v>
      </c>
      <c r="D10" s="305">
        <v>4880</v>
      </c>
      <c r="E10" s="306">
        <v>6491</v>
      </c>
      <c r="F10" s="306">
        <v>1701</v>
      </c>
      <c r="G10" s="306">
        <v>-8520</v>
      </c>
      <c r="H10" s="306">
        <v>7591</v>
      </c>
      <c r="I10" s="306">
        <v>2077</v>
      </c>
      <c r="J10" s="114">
        <v>8347</v>
      </c>
      <c r="K10" s="306">
        <v>2371</v>
      </c>
      <c r="L10" s="306">
        <v>-15737</v>
      </c>
      <c r="M10" s="306">
        <v>-31840</v>
      </c>
      <c r="N10" s="306">
        <v>-7819</v>
      </c>
      <c r="O10" s="114">
        <v>8248</v>
      </c>
      <c r="P10" s="306">
        <v>15754.135000000038</v>
      </c>
      <c r="Q10" s="114">
        <v>11263.198000000004</v>
      </c>
      <c r="R10" s="114">
        <v>-13346.813999999955</v>
      </c>
      <c r="S10" s="114">
        <v>-2345.7299999999814</v>
      </c>
      <c r="T10" s="114">
        <v>-45941.72</v>
      </c>
      <c r="U10" s="114">
        <v>-25202.398000000045</v>
      </c>
      <c r="V10" s="114">
        <v>-22689.643000000047</v>
      </c>
      <c r="W10" s="114">
        <v>13965.22020092999</v>
      </c>
      <c r="X10" s="114">
        <v>43590.12943376001</v>
      </c>
      <c r="Y10" s="114">
        <v>19914.501071020026</v>
      </c>
      <c r="Z10" s="114">
        <v>43597.06747809008</v>
      </c>
      <c r="AA10" s="114">
        <v>4680.305144839963</v>
      </c>
      <c r="AB10" s="114">
        <v>16259.324497310103</v>
      </c>
      <c r="AC10" s="115">
        <v>-9242.315307409968</v>
      </c>
    </row>
    <row r="11" spans="3:15" ht="12.75">
      <c r="C11" s="298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</row>
    <row r="12" spans="3:15" ht="12.75">
      <c r="C12" s="298"/>
      <c r="D12" s="300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</row>
    <row r="13" spans="7:10" ht="12.75">
      <c r="G13" s="393"/>
      <c r="H13" s="99"/>
      <c r="I13" s="99"/>
      <c r="J13" s="99"/>
    </row>
    <row r="14" spans="7:10" ht="12.75">
      <c r="G14" s="99"/>
      <c r="H14" s="99"/>
      <c r="I14" s="99"/>
      <c r="J14" s="99"/>
    </row>
    <row r="15" spans="3:5" ht="12.75">
      <c r="C15" s="99"/>
      <c r="D15" s="99"/>
      <c r="E15" s="99"/>
    </row>
    <row r="16" ht="13.5" thickBot="1">
      <c r="C16" s="149" t="s">
        <v>79</v>
      </c>
    </row>
    <row r="17" spans="1:3" ht="13.5" thickBot="1">
      <c r="A17" s="113" t="s">
        <v>94</v>
      </c>
      <c r="B17" s="135">
        <v>2018</v>
      </c>
      <c r="C17" s="110">
        <v>2019</v>
      </c>
    </row>
    <row r="18" spans="1:3" ht="12.75">
      <c r="A18" s="136" t="s">
        <v>69</v>
      </c>
      <c r="B18" s="137">
        <v>26.453480388990016</v>
      </c>
      <c r="C18" s="138">
        <v>8.772043715109987</v>
      </c>
    </row>
    <row r="19" spans="1:3" ht="12.75">
      <c r="A19" s="139" t="s">
        <v>95</v>
      </c>
      <c r="B19" s="140">
        <v>25.750030625240186</v>
      </c>
      <c r="C19" s="141">
        <v>-19.905118727509972</v>
      </c>
    </row>
    <row r="20" spans="1:3" ht="12.75">
      <c r="A20" s="139" t="s">
        <v>96</v>
      </c>
      <c r="B20" s="141">
        <v>16.25932449730999</v>
      </c>
      <c r="C20" s="141">
        <v>-9.242315307409967</v>
      </c>
    </row>
    <row r="21" spans="1:3" ht="12.75">
      <c r="A21" s="139" t="s">
        <v>97</v>
      </c>
      <c r="B21" s="141"/>
      <c r="C21" s="141"/>
    </row>
    <row r="22" spans="1:3" ht="12.75">
      <c r="A22" s="142" t="s">
        <v>98</v>
      </c>
      <c r="B22" s="141"/>
      <c r="C22" s="143"/>
    </row>
    <row r="23" spans="1:3" ht="12.75">
      <c r="A23" s="144" t="s">
        <v>99</v>
      </c>
      <c r="B23" s="141"/>
      <c r="C23" s="143"/>
    </row>
    <row r="24" spans="1:3" ht="12.75">
      <c r="A24" s="145" t="s">
        <v>100</v>
      </c>
      <c r="B24" s="141"/>
      <c r="C24" s="141"/>
    </row>
    <row r="25" spans="1:3" ht="12.75">
      <c r="A25" s="144" t="s">
        <v>101</v>
      </c>
      <c r="B25" s="141"/>
      <c r="C25" s="143"/>
    </row>
    <row r="26" spans="1:3" ht="12.75">
      <c r="A26" s="144" t="s">
        <v>102</v>
      </c>
      <c r="B26" s="141"/>
      <c r="C26" s="143"/>
    </row>
    <row r="27" spans="1:3" ht="12.75">
      <c r="A27" s="144" t="s">
        <v>103</v>
      </c>
      <c r="B27" s="141"/>
      <c r="C27" s="143"/>
    </row>
    <row r="28" spans="1:3" ht="12.75">
      <c r="A28" s="144" t="s">
        <v>104</v>
      </c>
      <c r="B28" s="141"/>
      <c r="C28" s="143"/>
    </row>
    <row r="29" spans="1:3" ht="13.5" thickBot="1">
      <c r="A29" s="146" t="s">
        <v>105</v>
      </c>
      <c r="B29" s="147"/>
      <c r="C29" s="14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N99"/>
  <sheetViews>
    <sheetView showGridLines="0" workbookViewId="0" topLeftCell="A1">
      <selection activeCell="M81" sqref="M81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421875" style="1" customWidth="1"/>
    <col min="4" max="4" width="8.140625" style="1" customWidth="1"/>
    <col min="5" max="5" width="9.8515625" style="1" customWidth="1"/>
    <col min="6" max="6" width="9.8515625" style="24" customWidth="1"/>
    <col min="7" max="7" width="10.1406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3" width="10.7109375" style="1" customWidth="1"/>
    <col min="14" max="16384" width="9.140625" style="1" customWidth="1"/>
  </cols>
  <sheetData>
    <row r="1" spans="2:13" ht="19.5" customHeight="1">
      <c r="B1" s="8"/>
      <c r="C1" s="236"/>
      <c r="D1" s="236"/>
      <c r="E1" s="236"/>
      <c r="F1" s="23"/>
      <c r="G1" s="8"/>
      <c r="H1" s="8"/>
      <c r="I1" s="8"/>
      <c r="J1" s="8"/>
      <c r="K1" s="8"/>
      <c r="L1" s="8"/>
      <c r="M1" s="8"/>
    </row>
    <row r="2" spans="2:11" ht="18">
      <c r="B2" s="442" t="s">
        <v>71</v>
      </c>
      <c r="C2" s="442"/>
      <c r="D2" s="442"/>
      <c r="E2" s="442"/>
      <c r="F2" s="442"/>
      <c r="G2" s="442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73"/>
      <c r="I3" s="173"/>
      <c r="J3" s="173" t="s">
        <v>79</v>
      </c>
      <c r="K3" s="173"/>
    </row>
    <row r="4" spans="2:11" ht="12.75">
      <c r="B4" s="185"/>
      <c r="C4" s="443">
        <v>2018</v>
      </c>
      <c r="D4" s="444"/>
      <c r="E4" s="443">
        <v>2019</v>
      </c>
      <c r="F4" s="445"/>
      <c r="G4" s="445"/>
      <c r="H4" s="445"/>
      <c r="I4" s="445"/>
      <c r="J4" s="444"/>
      <c r="K4" s="229"/>
    </row>
    <row r="5" spans="2:13" ht="12.75">
      <c r="B5" s="184"/>
      <c r="C5" s="3" t="s">
        <v>1</v>
      </c>
      <c r="D5" s="183" t="s">
        <v>2</v>
      </c>
      <c r="E5" s="3" t="s">
        <v>66</v>
      </c>
      <c r="F5" s="26" t="s">
        <v>0</v>
      </c>
      <c r="G5" s="187" t="s">
        <v>1</v>
      </c>
      <c r="H5" s="187" t="s">
        <v>2</v>
      </c>
      <c r="I5" s="187" t="s">
        <v>78</v>
      </c>
      <c r="J5" s="183" t="s">
        <v>4</v>
      </c>
      <c r="K5" s="229"/>
      <c r="L5" s="236"/>
      <c r="M5" s="236"/>
    </row>
    <row r="6" spans="2:13" ht="13.5" customHeight="1" thickBot="1">
      <c r="B6" s="182"/>
      <c r="C6" s="200" t="s">
        <v>96</v>
      </c>
      <c r="D6" s="181" t="s">
        <v>5</v>
      </c>
      <c r="E6" s="5" t="s">
        <v>67</v>
      </c>
      <c r="F6" s="27" t="s">
        <v>3</v>
      </c>
      <c r="G6" s="188" t="s">
        <v>96</v>
      </c>
      <c r="H6" s="172" t="s">
        <v>5</v>
      </c>
      <c r="I6" s="7" t="s">
        <v>144</v>
      </c>
      <c r="J6" s="30" t="s">
        <v>145</v>
      </c>
      <c r="K6" s="230"/>
      <c r="L6" s="236"/>
      <c r="M6" s="236"/>
    </row>
    <row r="7" spans="2:11" ht="13.5" customHeight="1" thickBot="1">
      <c r="B7" s="180"/>
      <c r="C7" s="129">
        <v>1</v>
      </c>
      <c r="D7" s="101">
        <v>2</v>
      </c>
      <c r="E7" s="294" t="s">
        <v>81</v>
      </c>
      <c r="F7" s="28" t="s">
        <v>82</v>
      </c>
      <c r="G7" s="28" t="s">
        <v>83</v>
      </c>
      <c r="H7" s="102" t="s">
        <v>84</v>
      </c>
      <c r="I7" s="102" t="s">
        <v>85</v>
      </c>
      <c r="J7" s="103" t="s">
        <v>86</v>
      </c>
      <c r="K7" s="231"/>
    </row>
    <row r="8" spans="2:13" ht="20.25" customHeight="1">
      <c r="B8" s="419" t="s">
        <v>6</v>
      </c>
      <c r="C8" s="130">
        <v>345.69521998786996</v>
      </c>
      <c r="D8" s="218">
        <v>26.197262171009545</v>
      </c>
      <c r="E8" s="130">
        <v>1465.359071851</v>
      </c>
      <c r="F8" s="219">
        <v>1479.0673351070002</v>
      </c>
      <c r="G8" s="219">
        <v>364.30452870516996</v>
      </c>
      <c r="H8" s="220">
        <v>24.630692603242103</v>
      </c>
      <c r="I8" s="220">
        <v>105.38315476793487</v>
      </c>
      <c r="J8" s="221">
        <v>18.609308717299996</v>
      </c>
      <c r="K8" s="222"/>
      <c r="L8" s="238"/>
      <c r="M8" s="238"/>
    </row>
    <row r="9" spans="2:11" ht="12.75">
      <c r="B9" s="420" t="s">
        <v>106</v>
      </c>
      <c r="C9" s="43"/>
      <c r="D9" s="44"/>
      <c r="E9" s="43"/>
      <c r="F9" s="37"/>
      <c r="G9" s="38"/>
      <c r="H9" s="121"/>
      <c r="I9" s="121"/>
      <c r="J9" s="133"/>
      <c r="K9" s="232"/>
    </row>
    <row r="10" spans="2:13" ht="18" customHeight="1">
      <c r="B10" s="421" t="s">
        <v>162</v>
      </c>
      <c r="C10" s="46">
        <v>291.69183465228997</v>
      </c>
      <c r="D10" s="57">
        <v>23.92417851368146</v>
      </c>
      <c r="E10" s="198">
        <v>1325.356522853</v>
      </c>
      <c r="F10" s="41">
        <v>1325.3565228530001</v>
      </c>
      <c r="G10" s="41">
        <v>305.30177402397</v>
      </c>
      <c r="H10" s="118">
        <v>23.03544508663742</v>
      </c>
      <c r="I10" s="118">
        <v>104.66586230907137</v>
      </c>
      <c r="J10" s="119">
        <v>13.609939371680014</v>
      </c>
      <c r="K10" s="40"/>
      <c r="L10" s="238"/>
      <c r="M10" s="238"/>
    </row>
    <row r="11" spans="2:13" ht="18" customHeight="1">
      <c r="B11" s="422" t="s">
        <v>163</v>
      </c>
      <c r="C11" s="53">
        <v>170.07832370074001</v>
      </c>
      <c r="D11" s="58">
        <v>23.54696858818272</v>
      </c>
      <c r="E11" s="53">
        <v>768.940220889</v>
      </c>
      <c r="F11" s="42">
        <v>768.940220889</v>
      </c>
      <c r="G11" s="42">
        <v>174.41086766675997</v>
      </c>
      <c r="H11" s="170">
        <v>22.681980071886105</v>
      </c>
      <c r="I11" s="170">
        <v>102.54738162497605</v>
      </c>
      <c r="J11" s="169">
        <v>4.332543966019955</v>
      </c>
      <c r="K11" s="214"/>
      <c r="L11" s="238"/>
      <c r="M11" s="402"/>
    </row>
    <row r="12" spans="2:11" ht="12.75">
      <c r="B12" s="420" t="s">
        <v>106</v>
      </c>
      <c r="C12" s="43"/>
      <c r="D12" s="44"/>
      <c r="E12" s="43"/>
      <c r="F12" s="37"/>
      <c r="G12" s="38"/>
      <c r="H12" s="116"/>
      <c r="I12" s="116"/>
      <c r="J12" s="44"/>
      <c r="K12" s="21"/>
    </row>
    <row r="13" spans="2:13" ht="12.75">
      <c r="B13" s="420" t="s">
        <v>164</v>
      </c>
      <c r="C13" s="43">
        <v>62.7948100928</v>
      </c>
      <c r="D13" s="59">
        <v>22.354862973584908</v>
      </c>
      <c r="E13" s="43">
        <v>297.9</v>
      </c>
      <c r="F13" s="37">
        <v>297.9</v>
      </c>
      <c r="G13" s="38">
        <v>62.65662491442</v>
      </c>
      <c r="H13" s="116">
        <v>21.032771035387714</v>
      </c>
      <c r="I13" s="116">
        <v>99.77994172101837</v>
      </c>
      <c r="J13" s="44">
        <v>-0.13818517837999877</v>
      </c>
      <c r="K13" s="21"/>
      <c r="L13" s="238"/>
      <c r="M13" s="238"/>
    </row>
    <row r="14" spans="2:13" ht="12.75">
      <c r="B14" s="423" t="s">
        <v>165</v>
      </c>
      <c r="C14" s="43">
        <v>36.10119834319</v>
      </c>
      <c r="D14" s="59">
        <v>23.33626266528119</v>
      </c>
      <c r="E14" s="43">
        <v>157.4</v>
      </c>
      <c r="F14" s="37">
        <v>157.4</v>
      </c>
      <c r="G14" s="37">
        <v>34.631498060670005</v>
      </c>
      <c r="H14" s="116">
        <v>22.002222401950448</v>
      </c>
      <c r="I14" s="116">
        <v>95.92894322080798</v>
      </c>
      <c r="J14" s="44">
        <v>-1.4697002825199945</v>
      </c>
      <c r="K14" s="21"/>
      <c r="L14" s="238"/>
      <c r="M14" s="238"/>
    </row>
    <row r="15" spans="2:13" ht="12.75">
      <c r="B15" s="424" t="s">
        <v>166</v>
      </c>
      <c r="C15" s="43">
        <v>18.93924595644</v>
      </c>
      <c r="D15" s="59">
        <v>23.124842437655676</v>
      </c>
      <c r="E15" s="43">
        <v>83.8</v>
      </c>
      <c r="F15" s="37">
        <v>83.8</v>
      </c>
      <c r="G15" s="37">
        <v>19.09110124668</v>
      </c>
      <c r="H15" s="116">
        <v>22.781743731121722</v>
      </c>
      <c r="I15" s="116">
        <v>100.80180219734865</v>
      </c>
      <c r="J15" s="44">
        <v>0.15185529024000033</v>
      </c>
      <c r="K15" s="21"/>
      <c r="L15" s="408"/>
      <c r="M15" s="408"/>
    </row>
    <row r="16" spans="2:13" ht="12.75">
      <c r="B16" s="424" t="s">
        <v>167</v>
      </c>
      <c r="C16" s="43">
        <v>12.72893847409</v>
      </c>
      <c r="D16" s="59">
        <v>22.93502427763964</v>
      </c>
      <c r="E16" s="43">
        <v>56.1</v>
      </c>
      <c r="F16" s="37">
        <v>56.1</v>
      </c>
      <c r="G16" s="37">
        <v>10.74127374856</v>
      </c>
      <c r="H16" s="116">
        <v>19.146655523279858</v>
      </c>
      <c r="I16" s="116">
        <v>84.38467803441795</v>
      </c>
      <c r="J16" s="44">
        <v>-1.987664725530001</v>
      </c>
      <c r="K16" s="21"/>
      <c r="L16" s="408"/>
      <c r="M16" s="408"/>
    </row>
    <row r="17" spans="2:13" ht="12.75">
      <c r="B17" s="424" t="s">
        <v>168</v>
      </c>
      <c r="C17" s="43">
        <v>0.156673703</v>
      </c>
      <c r="D17" s="59">
        <v>8.245984368421052</v>
      </c>
      <c r="E17" s="43">
        <v>2.1</v>
      </c>
      <c r="F17" s="37">
        <v>2.1</v>
      </c>
      <c r="G17" s="37">
        <v>0.17884971200000002</v>
      </c>
      <c r="H17" s="116">
        <v>8.516652952380953</v>
      </c>
      <c r="I17" s="116">
        <v>114.15426365457134</v>
      </c>
      <c r="J17" s="44">
        <v>0.022176009000000024</v>
      </c>
      <c r="K17" s="21"/>
      <c r="L17" s="408"/>
      <c r="M17" s="408"/>
    </row>
    <row r="18" spans="2:13" ht="12.75">
      <c r="B18" s="420" t="s">
        <v>169</v>
      </c>
      <c r="C18" s="43">
        <v>26.68116736667</v>
      </c>
      <c r="D18" s="59">
        <v>22.534769735363174</v>
      </c>
      <c r="E18" s="43">
        <v>124.4</v>
      </c>
      <c r="F18" s="37">
        <v>124.4</v>
      </c>
      <c r="G18" s="37">
        <v>27.72829860588</v>
      </c>
      <c r="H18" s="116">
        <v>22.289629104405144</v>
      </c>
      <c r="I18" s="116">
        <v>103.92460803839516</v>
      </c>
      <c r="J18" s="44">
        <v>1.0471312392099996</v>
      </c>
      <c r="K18" s="21"/>
      <c r="L18" s="238"/>
      <c r="M18" s="238"/>
    </row>
    <row r="19" spans="2:13" ht="12.75">
      <c r="B19" s="420" t="s">
        <v>170</v>
      </c>
      <c r="C19" s="43">
        <v>37.30248765636</v>
      </c>
      <c r="D19" s="59">
        <v>25.65508091909216</v>
      </c>
      <c r="E19" s="43">
        <v>165.6</v>
      </c>
      <c r="F19" s="37">
        <v>165.6</v>
      </c>
      <c r="G19" s="37">
        <v>42.40776255052</v>
      </c>
      <c r="H19" s="116">
        <v>25.60855226480676</v>
      </c>
      <c r="I19" s="116">
        <v>113.68615128618522</v>
      </c>
      <c r="J19" s="44">
        <v>5.105274894159997</v>
      </c>
      <c r="K19" s="21"/>
      <c r="L19" s="238"/>
      <c r="M19" s="238"/>
    </row>
    <row r="20" spans="2:13" ht="12.75">
      <c r="B20" s="425" t="s">
        <v>171</v>
      </c>
      <c r="C20" s="43">
        <v>2.4470424792800003</v>
      </c>
      <c r="D20" s="59">
        <v>22.8695558811215</v>
      </c>
      <c r="E20" s="43">
        <v>12</v>
      </c>
      <c r="F20" s="37">
        <v>12</v>
      </c>
      <c r="G20" s="37">
        <v>2.71807987115</v>
      </c>
      <c r="H20" s="116">
        <v>22.650665592916667</v>
      </c>
      <c r="I20" s="116">
        <v>111.07612124288696</v>
      </c>
      <c r="J20" s="44">
        <v>0.27103739186999976</v>
      </c>
      <c r="K20" s="21"/>
      <c r="L20" s="238"/>
      <c r="M20" s="238"/>
    </row>
    <row r="21" spans="2:13" ht="12.75">
      <c r="B21" s="426" t="s">
        <v>172</v>
      </c>
      <c r="C21" s="43">
        <v>29.24944491478</v>
      </c>
      <c r="D21" s="59">
        <v>22.868995242204846</v>
      </c>
      <c r="E21" s="43">
        <v>146.2</v>
      </c>
      <c r="F21" s="37">
        <v>146.2</v>
      </c>
      <c r="G21" s="37">
        <v>32.89704471494</v>
      </c>
      <c r="H21" s="116">
        <v>22.50139857383037</v>
      </c>
      <c r="I21" s="116">
        <v>112.47066332638963</v>
      </c>
      <c r="J21" s="44">
        <v>3.647599800160002</v>
      </c>
      <c r="K21" s="21"/>
      <c r="L21" s="238"/>
      <c r="M21" s="238"/>
    </row>
    <row r="22" spans="2:13" ht="12.75">
      <c r="B22" s="426" t="s">
        <v>173</v>
      </c>
      <c r="C22" s="43">
        <v>5.606000262299999</v>
      </c>
      <c r="D22" s="59">
        <v>82.44118032794117</v>
      </c>
      <c r="E22" s="43">
        <v>7.4</v>
      </c>
      <c r="F22" s="37">
        <v>7.4</v>
      </c>
      <c r="G22" s="37">
        <v>6.792637964430001</v>
      </c>
      <c r="H22" s="116">
        <v>91.79240492472974</v>
      </c>
      <c r="I22" s="116">
        <v>121.16727874791704</v>
      </c>
      <c r="J22" s="44">
        <v>1.1866377021300014</v>
      </c>
      <c r="K22" s="21"/>
      <c r="L22" s="238"/>
      <c r="M22" s="238"/>
    </row>
    <row r="23" spans="2:13" ht="12.75">
      <c r="B23" s="420" t="s">
        <v>174</v>
      </c>
      <c r="C23" s="43">
        <v>3.43170874164</v>
      </c>
      <c r="D23" s="59">
        <v>28.597572847000002</v>
      </c>
      <c r="E23" s="43">
        <v>12.3</v>
      </c>
      <c r="F23" s="37">
        <v>12.3</v>
      </c>
      <c r="G23" s="37">
        <v>3.56020980702</v>
      </c>
      <c r="H23" s="116">
        <v>28.94479517902439</v>
      </c>
      <c r="I23" s="116">
        <v>103.74452131734786</v>
      </c>
      <c r="J23" s="44">
        <v>0.12850106538000006</v>
      </c>
      <c r="K23" s="21"/>
      <c r="L23" s="238"/>
      <c r="M23" s="238"/>
    </row>
    <row r="24" spans="2:13" ht="12.75">
      <c r="B24" s="425" t="s">
        <v>175</v>
      </c>
      <c r="C24" s="43">
        <v>0.0017890832700000001</v>
      </c>
      <c r="D24" s="64" t="s">
        <v>70</v>
      </c>
      <c r="E24" s="43">
        <v>0</v>
      </c>
      <c r="F24" s="37">
        <v>0</v>
      </c>
      <c r="G24" s="37">
        <v>0.00035123731</v>
      </c>
      <c r="H24" s="117" t="s">
        <v>70</v>
      </c>
      <c r="I24" s="116">
        <v>19.632250543598232</v>
      </c>
      <c r="J24" s="44">
        <v>-0.0014378459600000002</v>
      </c>
      <c r="K24" s="292"/>
      <c r="L24" s="238"/>
      <c r="M24" s="238"/>
    </row>
    <row r="25" spans="2:13" ht="12.75">
      <c r="B25" s="426" t="s">
        <v>176</v>
      </c>
      <c r="C25" s="43">
        <v>0.00091703277</v>
      </c>
      <c r="D25" s="64" t="s">
        <v>70</v>
      </c>
      <c r="E25" s="43">
        <v>0</v>
      </c>
      <c r="F25" s="37">
        <v>0</v>
      </c>
      <c r="G25" s="37">
        <v>0.00082146289</v>
      </c>
      <c r="H25" s="117" t="s">
        <v>70</v>
      </c>
      <c r="I25" s="116">
        <v>89.57835716165302</v>
      </c>
      <c r="J25" s="44">
        <v>-9.556987999999995E-05</v>
      </c>
      <c r="K25" s="293"/>
      <c r="L25" s="238"/>
      <c r="M25" s="238"/>
    </row>
    <row r="26" spans="2:13" ht="12.75">
      <c r="B26" s="426" t="s">
        <v>177</v>
      </c>
      <c r="C26" s="43">
        <v>3.4290026256</v>
      </c>
      <c r="D26" s="59">
        <v>28.57502188</v>
      </c>
      <c r="E26" s="43">
        <v>12.3</v>
      </c>
      <c r="F26" s="37">
        <v>12.3</v>
      </c>
      <c r="G26" s="37">
        <v>3.5590371068199995</v>
      </c>
      <c r="H26" s="116">
        <v>28.935261031056903</v>
      </c>
      <c r="I26" s="116">
        <v>103.79219544042333</v>
      </c>
      <c r="J26" s="44">
        <v>0.1300344812199996</v>
      </c>
      <c r="K26" s="292"/>
      <c r="L26" s="238"/>
      <c r="M26" s="238"/>
    </row>
    <row r="27" spans="2:13" ht="12.75">
      <c r="B27" s="420" t="s">
        <v>178</v>
      </c>
      <c r="C27" s="43">
        <v>0.3761089</v>
      </c>
      <c r="D27" s="59">
        <v>24.265090322580647</v>
      </c>
      <c r="E27" s="43">
        <v>1.55</v>
      </c>
      <c r="F27" s="37">
        <v>1.55</v>
      </c>
      <c r="G27" s="37">
        <v>0.460304</v>
      </c>
      <c r="H27" s="116">
        <v>29.697032258064514</v>
      </c>
      <c r="I27" s="116">
        <v>122.38583027415729</v>
      </c>
      <c r="J27" s="44">
        <v>0.08419509999999997</v>
      </c>
      <c r="K27" s="21"/>
      <c r="L27" s="408"/>
      <c r="M27" s="408"/>
    </row>
    <row r="28" spans="2:13" ht="12.75">
      <c r="B28" s="420" t="s">
        <v>179</v>
      </c>
      <c r="C28" s="43">
        <v>0.053411483520000004</v>
      </c>
      <c r="D28" s="59">
        <v>26.705741760000002</v>
      </c>
      <c r="E28" s="43">
        <v>0.3</v>
      </c>
      <c r="F28" s="37">
        <v>0.3</v>
      </c>
      <c r="G28" s="37">
        <v>0.11384283155</v>
      </c>
      <c r="H28" s="116">
        <v>37.94761051666667</v>
      </c>
      <c r="I28" s="116">
        <v>213.1429873266325</v>
      </c>
      <c r="J28" s="44">
        <v>0.06043134802999999</v>
      </c>
      <c r="K28" s="21"/>
      <c r="L28" s="408"/>
      <c r="M28" s="408"/>
    </row>
    <row r="29" spans="2:13" ht="12.75">
      <c r="B29" s="12" t="s">
        <v>180</v>
      </c>
      <c r="C29" s="43">
        <v>1.4710460896300002</v>
      </c>
      <c r="D29" s="59">
        <v>30.646793533958338</v>
      </c>
      <c r="E29" s="43">
        <v>4.8</v>
      </c>
      <c r="F29" s="37">
        <v>4.8</v>
      </c>
      <c r="G29" s="37">
        <v>1.28757663988</v>
      </c>
      <c r="H29" s="116">
        <v>26.824513330833334</v>
      </c>
      <c r="I29" s="116">
        <v>87.52796047361461</v>
      </c>
      <c r="J29" s="44">
        <v>-0.18346944975000024</v>
      </c>
      <c r="K29" s="21"/>
      <c r="L29" s="238"/>
      <c r="M29" s="238"/>
    </row>
    <row r="30" spans="2:13" ht="12.75">
      <c r="B30" s="420" t="s">
        <v>181</v>
      </c>
      <c r="C30" s="43">
        <v>1.866385026930034</v>
      </c>
      <c r="D30" s="59">
        <v>42.965403531090494</v>
      </c>
      <c r="E30" s="43">
        <v>4.690220889000032</v>
      </c>
      <c r="F30" s="37">
        <v>4.690220889000032</v>
      </c>
      <c r="G30" s="37">
        <v>1.5647502568199683</v>
      </c>
      <c r="H30" s="116">
        <v>33.36197364370993</v>
      </c>
      <c r="I30" s="116">
        <v>83.83855604509341</v>
      </c>
      <c r="J30" s="44">
        <v>-0.3016347701100657</v>
      </c>
      <c r="K30" s="21"/>
      <c r="L30" s="238"/>
      <c r="M30" s="238"/>
    </row>
    <row r="31" spans="2:13" s="13" customFormat="1" ht="18" customHeight="1">
      <c r="B31" s="422" t="s">
        <v>182</v>
      </c>
      <c r="C31" s="56">
        <v>121.61351095155001</v>
      </c>
      <c r="D31" s="60">
        <v>24.472446173680527</v>
      </c>
      <c r="E31" s="199">
        <v>556.416301964</v>
      </c>
      <c r="F31" s="45">
        <v>556.416301964</v>
      </c>
      <c r="G31" s="45">
        <v>130.89090635721</v>
      </c>
      <c r="H31" s="170">
        <v>23.523916516320657</v>
      </c>
      <c r="I31" s="170">
        <v>107.62858940019917</v>
      </c>
      <c r="J31" s="169">
        <v>9.277395405660002</v>
      </c>
      <c r="K31" s="214"/>
      <c r="L31" s="407"/>
      <c r="M31" s="407"/>
    </row>
    <row r="32" spans="2:13" ht="12.75">
      <c r="B32" s="427" t="s">
        <v>183</v>
      </c>
      <c r="C32" s="43">
        <v>108.60035547514</v>
      </c>
      <c r="D32" s="59">
        <v>24.47671260719762</v>
      </c>
      <c r="E32" s="197">
        <v>494.646149702</v>
      </c>
      <c r="F32" s="38">
        <v>494.646149702</v>
      </c>
      <c r="G32" s="38">
        <v>116.37818946118401</v>
      </c>
      <c r="H32" s="116">
        <v>23.52756400333777</v>
      </c>
      <c r="I32" s="116">
        <v>107.16188630508161</v>
      </c>
      <c r="J32" s="44">
        <v>7.777833986044001</v>
      </c>
      <c r="K32" s="21"/>
      <c r="L32" s="238"/>
      <c r="M32" s="238"/>
    </row>
    <row r="33" spans="2:13" ht="18" customHeight="1">
      <c r="B33" s="421" t="s">
        <v>184</v>
      </c>
      <c r="C33" s="46">
        <v>54.003385335580006</v>
      </c>
      <c r="D33" s="57">
        <v>53.814596849099004</v>
      </c>
      <c r="E33" s="198">
        <v>140.002548998</v>
      </c>
      <c r="F33" s="47">
        <v>153.710812254</v>
      </c>
      <c r="G33" s="47">
        <v>59.00275468119999</v>
      </c>
      <c r="H33" s="118">
        <v>38.38555910022821</v>
      </c>
      <c r="I33" s="118">
        <v>109.25751101445516</v>
      </c>
      <c r="J33" s="119">
        <v>4.999369345619982</v>
      </c>
      <c r="K33" s="40"/>
      <c r="L33" s="238"/>
      <c r="M33" s="238"/>
    </row>
    <row r="34" spans="2:11" ht="12.75">
      <c r="B34" s="420" t="s">
        <v>106</v>
      </c>
      <c r="C34" s="43"/>
      <c r="D34" s="44"/>
      <c r="E34" s="43"/>
      <c r="F34" s="37"/>
      <c r="G34" s="38"/>
      <c r="H34" s="116"/>
      <c r="I34" s="116"/>
      <c r="J34" s="44"/>
      <c r="K34" s="21"/>
    </row>
    <row r="35" spans="2:13" ht="12.75">
      <c r="B35" s="428" t="s">
        <v>185</v>
      </c>
      <c r="C35" s="54">
        <v>52.95116788130001</v>
      </c>
      <c r="D35" s="61">
        <v>54.43400404887616</v>
      </c>
      <c r="E35" s="54">
        <v>115.414799138</v>
      </c>
      <c r="F35" s="50">
        <v>129.123062394</v>
      </c>
      <c r="G35" s="50">
        <v>39.95775828935999</v>
      </c>
      <c r="H35" s="123">
        <v>30.945485297920506</v>
      </c>
      <c r="I35" s="123">
        <v>75.4615240572839</v>
      </c>
      <c r="J35" s="125">
        <v>-12.993409591940022</v>
      </c>
      <c r="K35" s="210"/>
      <c r="L35" s="238"/>
      <c r="M35" s="238"/>
    </row>
    <row r="36" spans="2:13" ht="12.75">
      <c r="B36" s="426" t="s">
        <v>186</v>
      </c>
      <c r="C36" s="54">
        <v>44.06974688906</v>
      </c>
      <c r="D36" s="61">
        <v>58.52171571800322</v>
      </c>
      <c r="E36" s="54">
        <v>92.483425587</v>
      </c>
      <c r="F36" s="50">
        <v>106.191688843</v>
      </c>
      <c r="G36" s="50">
        <v>28.766539183469995</v>
      </c>
      <c r="H36" s="123">
        <v>27.089256698798835</v>
      </c>
      <c r="I36" s="123">
        <v>65.2750270063636</v>
      </c>
      <c r="J36" s="125">
        <v>-15.303207705590005</v>
      </c>
      <c r="K36" s="210"/>
      <c r="L36" s="237"/>
      <c r="M36" s="378"/>
    </row>
    <row r="37" spans="2:13" ht="12.75">
      <c r="B37" s="426" t="s">
        <v>187</v>
      </c>
      <c r="C37" s="54">
        <v>0.2908782285</v>
      </c>
      <c r="D37" s="61">
        <v>24.382878275148983</v>
      </c>
      <c r="E37" s="54">
        <v>1.13442</v>
      </c>
      <c r="F37" s="50">
        <v>1.128264</v>
      </c>
      <c r="G37" s="50">
        <v>0.31343482301000003</v>
      </c>
      <c r="H37" s="123">
        <v>27.780273323442035</v>
      </c>
      <c r="I37" s="123">
        <v>107.75465205021352</v>
      </c>
      <c r="J37" s="125">
        <v>0.022556594510000028</v>
      </c>
      <c r="K37" s="210"/>
      <c r="L37" s="408"/>
      <c r="M37" s="408"/>
    </row>
    <row r="38" spans="2:13" ht="12.75">
      <c r="B38" s="429" t="s">
        <v>188</v>
      </c>
      <c r="C38" s="54">
        <v>0.40469523954000003</v>
      </c>
      <c r="D38" s="61">
        <v>24.43811832971015</v>
      </c>
      <c r="E38" s="54">
        <v>1.68</v>
      </c>
      <c r="F38" s="50">
        <v>1.68</v>
      </c>
      <c r="G38" s="50">
        <v>0.45438210677</v>
      </c>
      <c r="H38" s="123">
        <v>27.046553974404762</v>
      </c>
      <c r="I38" s="123">
        <v>112.2776011120064</v>
      </c>
      <c r="J38" s="125">
        <v>0.04968686722999999</v>
      </c>
      <c r="K38" s="210"/>
      <c r="L38" s="408"/>
      <c r="M38" s="408"/>
    </row>
    <row r="39" spans="2:13" ht="12.75">
      <c r="B39" s="428" t="s">
        <v>33</v>
      </c>
      <c r="C39" s="54">
        <v>0.11784802848999999</v>
      </c>
      <c r="D39" s="61">
        <v>34.01097503318903</v>
      </c>
      <c r="E39" s="54">
        <v>3.5265</v>
      </c>
      <c r="F39" s="50">
        <v>3.5265</v>
      </c>
      <c r="G39" s="50">
        <v>0.10429548170000008</v>
      </c>
      <c r="H39" s="123">
        <v>2.957478567985257</v>
      </c>
      <c r="I39" s="123">
        <v>88.4999800474813</v>
      </c>
      <c r="J39" s="125">
        <v>-0.013552546789999911</v>
      </c>
      <c r="K39" s="210"/>
      <c r="L39" s="408"/>
      <c r="M39" s="408"/>
    </row>
    <row r="40" spans="2:13" ht="12.75">
      <c r="B40" s="428" t="s">
        <v>34</v>
      </c>
      <c r="C40" s="54">
        <v>3.697162E-05</v>
      </c>
      <c r="D40" s="63" t="s">
        <v>70</v>
      </c>
      <c r="E40" s="54">
        <v>0</v>
      </c>
      <c r="F40" s="50">
        <v>0</v>
      </c>
      <c r="G40" s="50">
        <v>0</v>
      </c>
      <c r="H40" s="124" t="s">
        <v>70</v>
      </c>
      <c r="I40" s="124" t="s">
        <v>70</v>
      </c>
      <c r="J40" s="125">
        <v>-3.697162E-05</v>
      </c>
      <c r="K40" s="210"/>
      <c r="L40" s="408"/>
      <c r="M40" s="408"/>
    </row>
    <row r="41" spans="2:13" ht="13.5" thickBot="1">
      <c r="B41" s="430" t="s">
        <v>35</v>
      </c>
      <c r="C41" s="55">
        <v>0.9343324541699999</v>
      </c>
      <c r="D41" s="62">
        <v>34.2445540724461</v>
      </c>
      <c r="E41" s="55">
        <v>21.06124986</v>
      </c>
      <c r="F41" s="51">
        <v>21.06124986</v>
      </c>
      <c r="G41" s="51">
        <v>18.94070091014</v>
      </c>
      <c r="H41" s="167">
        <v>89.93151420758083</v>
      </c>
      <c r="I41" s="167">
        <v>2027.1907312655305</v>
      </c>
      <c r="J41" s="131">
        <v>18.006368455969998</v>
      </c>
      <c r="K41" s="210"/>
      <c r="L41" s="408"/>
      <c r="M41" s="408"/>
    </row>
    <row r="42" spans="2:13" ht="12.75">
      <c r="B42" s="17" t="s">
        <v>130</v>
      </c>
      <c r="C42" s="208"/>
      <c r="D42" s="209"/>
      <c r="E42" s="208"/>
      <c r="F42" s="210"/>
      <c r="G42" s="210"/>
      <c r="H42" s="211"/>
      <c r="I42" s="211"/>
      <c r="J42" s="210"/>
      <c r="K42" s="210"/>
      <c r="L42" s="237"/>
      <c r="M42" s="207"/>
    </row>
    <row r="43" spans="2:13" ht="12.75" customHeight="1">
      <c r="B43" s="19"/>
      <c r="C43" s="19"/>
      <c r="D43" s="19"/>
      <c r="E43" s="379"/>
      <c r="F43" s="401"/>
      <c r="G43" s="8"/>
      <c r="H43" s="8"/>
      <c r="I43" s="8"/>
      <c r="J43" s="8"/>
      <c r="K43" s="8"/>
      <c r="L43" s="237"/>
      <c r="M43" s="192"/>
    </row>
    <row r="44" spans="3:13" ht="12.75" customHeight="1">
      <c r="C44" s="19"/>
      <c r="D44" s="289"/>
      <c r="E44" s="18"/>
      <c r="F44" s="400"/>
      <c r="G44" s="67"/>
      <c r="L44" s="237"/>
      <c r="M44" s="192"/>
    </row>
    <row r="45" spans="3:13" ht="12.75" customHeight="1">
      <c r="C45" s="19"/>
      <c r="D45" s="19"/>
      <c r="E45" s="18"/>
      <c r="G45" s="67"/>
      <c r="L45" s="237"/>
      <c r="M45" s="192"/>
    </row>
    <row r="46" spans="3:13" ht="12.75" customHeight="1">
      <c r="C46" s="17"/>
      <c r="D46" s="17"/>
      <c r="E46" s="297"/>
      <c r="F46" s="297"/>
      <c r="G46" s="297"/>
      <c r="H46" s="67"/>
      <c r="L46" s="237"/>
      <c r="M46" s="192"/>
    </row>
    <row r="47" spans="2:13" ht="12.75" customHeight="1">
      <c r="B47" s="19"/>
      <c r="C47" s="19"/>
      <c r="D47" s="19"/>
      <c r="E47" s="22"/>
      <c r="F47" s="23"/>
      <c r="G47" s="8"/>
      <c r="H47" s="8"/>
      <c r="L47" s="237"/>
      <c r="M47" s="192"/>
    </row>
    <row r="48" spans="2:13" ht="12.75" customHeight="1">
      <c r="B48" s="20"/>
      <c r="C48" s="20"/>
      <c r="D48" s="20"/>
      <c r="E48" s="228"/>
      <c r="F48" s="228"/>
      <c r="G48" s="228"/>
      <c r="H48" s="8"/>
      <c r="L48" s="237"/>
      <c r="M48" s="192"/>
    </row>
    <row r="49" spans="2:13" ht="13.5" thickBot="1">
      <c r="B49" s="8"/>
      <c r="C49" s="8"/>
      <c r="D49" s="8"/>
      <c r="H49" s="2"/>
      <c r="I49" s="2"/>
      <c r="J49" s="2" t="s">
        <v>79</v>
      </c>
      <c r="K49" s="2"/>
      <c r="L49" s="237"/>
      <c r="M49" s="192"/>
    </row>
    <row r="50" spans="2:13" ht="12.75">
      <c r="B50" s="185"/>
      <c r="C50" s="449">
        <v>2018</v>
      </c>
      <c r="D50" s="444"/>
      <c r="E50" s="446">
        <v>2019</v>
      </c>
      <c r="F50" s="447"/>
      <c r="G50" s="447"/>
      <c r="H50" s="447"/>
      <c r="I50" s="447"/>
      <c r="J50" s="448"/>
      <c r="K50" s="230"/>
      <c r="L50" s="237"/>
      <c r="M50" s="192"/>
    </row>
    <row r="51" spans="2:12" ht="12.75">
      <c r="B51" s="184"/>
      <c r="C51" s="187" t="s">
        <v>1</v>
      </c>
      <c r="D51" s="183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78</v>
      </c>
      <c r="J51" s="29" t="s">
        <v>4</v>
      </c>
      <c r="K51" s="230"/>
      <c r="L51" s="237"/>
    </row>
    <row r="52" spans="2:12" ht="13.5" thickBot="1">
      <c r="B52" s="182"/>
      <c r="C52" s="188" t="s">
        <v>96</v>
      </c>
      <c r="D52" s="181" t="s">
        <v>5</v>
      </c>
      <c r="E52" s="5" t="s">
        <v>67</v>
      </c>
      <c r="F52" s="27" t="s">
        <v>3</v>
      </c>
      <c r="G52" s="6" t="s">
        <v>96</v>
      </c>
      <c r="H52" s="7" t="s">
        <v>5</v>
      </c>
      <c r="I52" s="7" t="s">
        <v>144</v>
      </c>
      <c r="J52" s="30" t="s">
        <v>145</v>
      </c>
      <c r="K52" s="230"/>
      <c r="L52" s="237"/>
    </row>
    <row r="53" spans="2:13" ht="13.5" thickBot="1">
      <c r="B53" s="180"/>
      <c r="C53" s="100">
        <v>1</v>
      </c>
      <c r="D53" s="101">
        <v>2</v>
      </c>
      <c r="E53" s="28" t="s">
        <v>81</v>
      </c>
      <c r="F53" s="28" t="s">
        <v>82</v>
      </c>
      <c r="G53" s="28" t="s">
        <v>83</v>
      </c>
      <c r="H53" s="102" t="s">
        <v>84</v>
      </c>
      <c r="I53" s="102" t="s">
        <v>85</v>
      </c>
      <c r="J53" s="103" t="s">
        <v>86</v>
      </c>
      <c r="K53" s="231"/>
      <c r="L53" s="237"/>
      <c r="M53" s="192"/>
    </row>
    <row r="54" spans="2:13" ht="20.25" customHeight="1">
      <c r="B54" s="431" t="s">
        <v>189</v>
      </c>
      <c r="C54" s="202">
        <v>329.43589549056</v>
      </c>
      <c r="D54" s="178">
        <v>24.053696842598807</v>
      </c>
      <c r="E54" s="52">
        <v>1505.359071851</v>
      </c>
      <c r="F54" s="36">
        <v>1519.0673351070002</v>
      </c>
      <c r="G54" s="35">
        <v>373.5468440125799</v>
      </c>
      <c r="H54" s="31">
        <v>24.590538903679867</v>
      </c>
      <c r="I54" s="31">
        <v>113.38984279667967</v>
      </c>
      <c r="J54" s="34">
        <v>44.11094852201995</v>
      </c>
      <c r="K54" s="233"/>
      <c r="L54" s="238"/>
      <c r="M54" s="238"/>
    </row>
    <row r="55" spans="2:13" ht="18" customHeight="1">
      <c r="B55" s="421" t="s">
        <v>190</v>
      </c>
      <c r="C55" s="203">
        <v>317.70837775108</v>
      </c>
      <c r="D55" s="177">
        <v>24.840299892931515</v>
      </c>
      <c r="E55" s="46">
        <v>1383.088855423</v>
      </c>
      <c r="F55" s="74">
        <v>1390.11195140494</v>
      </c>
      <c r="G55" s="104">
        <v>357.13426143108995</v>
      </c>
      <c r="H55" s="32">
        <v>25.691043161678177</v>
      </c>
      <c r="I55" s="32">
        <v>112.4094567348487</v>
      </c>
      <c r="J55" s="39">
        <v>39.425883680009974</v>
      </c>
      <c r="K55" s="234"/>
      <c r="L55" s="238"/>
      <c r="M55" s="238"/>
    </row>
    <row r="56" spans="2:11" ht="12.75">
      <c r="B56" s="420" t="s">
        <v>106</v>
      </c>
      <c r="C56" s="65"/>
      <c r="D56" s="66"/>
      <c r="E56" s="43"/>
      <c r="F56" s="37"/>
      <c r="G56" s="38"/>
      <c r="H56" s="116"/>
      <c r="I56" s="116"/>
      <c r="J56" s="44"/>
      <c r="K56" s="21"/>
    </row>
    <row r="57" spans="2:13" ht="12.75">
      <c r="B57" s="432" t="s">
        <v>116</v>
      </c>
      <c r="C57" s="65">
        <v>20.47359282899</v>
      </c>
      <c r="D57" s="66">
        <v>15.305651891675605</v>
      </c>
      <c r="E57" s="71">
        <v>142.770256348</v>
      </c>
      <c r="F57" s="50">
        <v>142.83437954794002</v>
      </c>
      <c r="G57" s="50">
        <v>22.191629248919998</v>
      </c>
      <c r="H57" s="116">
        <v>15.536616127822183</v>
      </c>
      <c r="I57" s="116">
        <v>108.39147498087051</v>
      </c>
      <c r="J57" s="44">
        <v>1.718036419929998</v>
      </c>
      <c r="K57" s="21"/>
      <c r="L57" s="238"/>
      <c r="M57" s="238"/>
    </row>
    <row r="58" spans="2:13" ht="12.75">
      <c r="B58" s="428" t="s">
        <v>191</v>
      </c>
      <c r="C58" s="65">
        <v>17.56632206384</v>
      </c>
      <c r="D58" s="66">
        <v>14.885470587094865</v>
      </c>
      <c r="E58" s="71">
        <v>124.801370909</v>
      </c>
      <c r="F58" s="50">
        <v>117.30869143808</v>
      </c>
      <c r="G58" s="50">
        <v>15.03320001933</v>
      </c>
      <c r="H58" s="116">
        <v>12.815077753437473</v>
      </c>
      <c r="I58" s="116">
        <v>85.57966752912726</v>
      </c>
      <c r="J58" s="44">
        <v>-2.5331220445100016</v>
      </c>
      <c r="K58" s="21"/>
      <c r="L58" s="238"/>
      <c r="M58" s="238"/>
    </row>
    <row r="59" spans="2:13" ht="12.75">
      <c r="B59" s="433" t="s">
        <v>192</v>
      </c>
      <c r="C59" s="65">
        <v>2.06345050734</v>
      </c>
      <c r="D59" s="66">
        <v>4.563389190777906</v>
      </c>
      <c r="E59" s="71">
        <v>46.474</v>
      </c>
      <c r="F59" s="50">
        <v>46.474</v>
      </c>
      <c r="G59" s="50">
        <v>1.35036571841</v>
      </c>
      <c r="H59" s="116">
        <v>2.9056369548779966</v>
      </c>
      <c r="I59" s="116">
        <v>65.44211812236584</v>
      </c>
      <c r="J59" s="44">
        <v>-0.7130847889299998</v>
      </c>
      <c r="K59" s="21"/>
      <c r="L59" s="408"/>
      <c r="M59" s="408"/>
    </row>
    <row r="60" spans="2:13" ht="12.75">
      <c r="B60" s="433" t="s">
        <v>193</v>
      </c>
      <c r="C60" s="65">
        <v>0</v>
      </c>
      <c r="D60" s="66">
        <v>0</v>
      </c>
      <c r="E60" s="71">
        <v>0.322</v>
      </c>
      <c r="F60" s="50">
        <v>0.322</v>
      </c>
      <c r="G60" s="50">
        <v>0</v>
      </c>
      <c r="H60" s="116">
        <v>0</v>
      </c>
      <c r="I60" s="117" t="s">
        <v>70</v>
      </c>
      <c r="J60" s="44">
        <v>0</v>
      </c>
      <c r="K60" s="21"/>
      <c r="L60" s="408"/>
      <c r="M60" s="408"/>
    </row>
    <row r="61" spans="2:13" ht="12.75">
      <c r="B61" s="428" t="s">
        <v>43</v>
      </c>
      <c r="C61" s="65">
        <v>11.73531668238</v>
      </c>
      <c r="D61" s="66">
        <v>22.530396275867716</v>
      </c>
      <c r="E61" s="71">
        <v>49.48774074799999</v>
      </c>
      <c r="F61" s="50">
        <v>51.07817119749</v>
      </c>
      <c r="G61" s="50">
        <v>15.095723151300001</v>
      </c>
      <c r="H61" s="116">
        <v>29.55415747547714</v>
      </c>
      <c r="I61" s="116">
        <v>128.63498753267976</v>
      </c>
      <c r="J61" s="44">
        <v>3.360406468920001</v>
      </c>
      <c r="K61" s="21"/>
      <c r="L61" s="238"/>
      <c r="M61" s="238"/>
    </row>
    <row r="62" spans="2:13" ht="12.75">
      <c r="B62" s="428" t="s">
        <v>44</v>
      </c>
      <c r="C62" s="65">
        <v>3.6213339391100003</v>
      </c>
      <c r="D62" s="66">
        <v>25.81955271075839</v>
      </c>
      <c r="E62" s="71">
        <v>16.570121791000002</v>
      </c>
      <c r="F62" s="50">
        <v>16.99173287964</v>
      </c>
      <c r="G62" s="50">
        <v>5.75301575554</v>
      </c>
      <c r="H62" s="116">
        <v>33.85773420692974</v>
      </c>
      <c r="I62" s="116">
        <v>158.86454693968085</v>
      </c>
      <c r="J62" s="44">
        <v>2.1316818164299995</v>
      </c>
      <c r="K62" s="21"/>
      <c r="L62" s="238"/>
      <c r="M62" s="238"/>
    </row>
    <row r="63" spans="2:13" ht="12.75">
      <c r="B63" s="428" t="s">
        <v>194</v>
      </c>
      <c r="C63" s="65">
        <v>13.97087029785</v>
      </c>
      <c r="D63" s="66">
        <v>38.458911323565424</v>
      </c>
      <c r="E63" s="71">
        <v>40.689726658</v>
      </c>
      <c r="F63" s="50">
        <v>43.877079995</v>
      </c>
      <c r="G63" s="50">
        <v>18.91656413805</v>
      </c>
      <c r="H63" s="116">
        <v>43.11263224491154</v>
      </c>
      <c r="I63" s="116">
        <v>135.40004119114255</v>
      </c>
      <c r="J63" s="44">
        <v>4.945693840199999</v>
      </c>
      <c r="K63" s="21"/>
      <c r="L63" s="238"/>
      <c r="M63" s="238"/>
    </row>
    <row r="64" spans="2:13" ht="12.75">
      <c r="B64" s="433" t="s">
        <v>195</v>
      </c>
      <c r="C64" s="65">
        <v>12.664710052510001</v>
      </c>
      <c r="D64" s="66">
        <v>41.58963960319441</v>
      </c>
      <c r="E64" s="71">
        <v>33.76973826</v>
      </c>
      <c r="F64" s="50">
        <v>33.73657226</v>
      </c>
      <c r="G64" s="50">
        <v>16.91131330648</v>
      </c>
      <c r="H64" s="116">
        <v>50.127538672715175</v>
      </c>
      <c r="I64" s="116">
        <v>133.5309946802009</v>
      </c>
      <c r="J64" s="44">
        <v>4.246603253969999</v>
      </c>
      <c r="K64" s="21"/>
      <c r="L64" s="408"/>
      <c r="M64" s="408"/>
    </row>
    <row r="65" spans="2:13" ht="12.75">
      <c r="B65" s="428" t="s">
        <v>112</v>
      </c>
      <c r="C65" s="65">
        <v>17.145539295000003</v>
      </c>
      <c r="D65" s="66">
        <v>24.563543831817526</v>
      </c>
      <c r="E65" s="71">
        <v>73.333932</v>
      </c>
      <c r="F65" s="50">
        <v>73.333932</v>
      </c>
      <c r="G65" s="50">
        <v>18.004926224</v>
      </c>
      <c r="H65" s="116">
        <v>24.55197169026747</v>
      </c>
      <c r="I65" s="116">
        <v>105.01230619937753</v>
      </c>
      <c r="J65" s="44">
        <v>0.8593869289999958</v>
      </c>
      <c r="K65" s="21"/>
      <c r="L65" s="238"/>
      <c r="M65" s="238"/>
    </row>
    <row r="66" spans="2:13" ht="12.75">
      <c r="B66" s="428" t="s">
        <v>47</v>
      </c>
      <c r="C66" s="65">
        <v>51.811267865889995</v>
      </c>
      <c r="D66" s="66">
        <v>33.72021892183266</v>
      </c>
      <c r="E66" s="71">
        <v>178.411718394</v>
      </c>
      <c r="F66" s="50">
        <v>180.52197972973</v>
      </c>
      <c r="G66" s="50">
        <v>60.07281237302</v>
      </c>
      <c r="H66" s="116">
        <v>33.27728427472296</v>
      </c>
      <c r="I66" s="116">
        <v>115.94545906213772</v>
      </c>
      <c r="J66" s="44">
        <v>8.261544507130004</v>
      </c>
      <c r="K66" s="21"/>
      <c r="L66" s="238"/>
      <c r="M66" s="238"/>
    </row>
    <row r="67" spans="2:13" ht="12.75">
      <c r="B67" s="428" t="s">
        <v>48</v>
      </c>
      <c r="C67" s="65">
        <v>25.46008393427</v>
      </c>
      <c r="D67" s="66">
        <v>36.88016277898944</v>
      </c>
      <c r="E67" s="71">
        <v>73.483699754</v>
      </c>
      <c r="F67" s="50">
        <v>74.81210212562</v>
      </c>
      <c r="G67" s="50">
        <v>27.27883885389</v>
      </c>
      <c r="H67" s="116">
        <v>36.463136416197756</v>
      </c>
      <c r="I67" s="116">
        <v>107.1435542958753</v>
      </c>
      <c r="J67" s="44">
        <v>1.8187549196200017</v>
      </c>
      <c r="K67" s="21"/>
      <c r="L67" s="238"/>
      <c r="M67" s="238"/>
    </row>
    <row r="68" spans="2:14" ht="12.75">
      <c r="B68" s="428" t="s">
        <v>196</v>
      </c>
      <c r="C68" s="65">
        <v>137.91546800759</v>
      </c>
      <c r="D68" s="66">
        <v>24.733996061525207</v>
      </c>
      <c r="E68" s="71">
        <v>601.8940026810001</v>
      </c>
      <c r="F68" s="50">
        <v>601.250000681</v>
      </c>
      <c r="G68" s="50">
        <v>148.99437925919</v>
      </c>
      <c r="H68" s="116">
        <v>24.780769911090722</v>
      </c>
      <c r="I68" s="116">
        <v>108.0331172504815</v>
      </c>
      <c r="J68" s="44">
        <v>11.078911251600005</v>
      </c>
      <c r="K68" s="21"/>
      <c r="L68" s="408"/>
      <c r="M68" s="408"/>
      <c r="N68" s="287"/>
    </row>
    <row r="69" spans="2:14" ht="12.75">
      <c r="B69" s="433" t="s">
        <v>197</v>
      </c>
      <c r="C69" s="65">
        <v>107.47563402894001</v>
      </c>
      <c r="D69" s="66">
        <v>25.036020448741798</v>
      </c>
      <c r="E69" s="71">
        <v>472.22891495700003</v>
      </c>
      <c r="F69" s="50">
        <v>471.878914957</v>
      </c>
      <c r="G69" s="50">
        <v>116.62282904026</v>
      </c>
      <c r="H69" s="116">
        <v>24.714566670326278</v>
      </c>
      <c r="I69" s="116">
        <v>108.51094770825628</v>
      </c>
      <c r="J69" s="44">
        <v>9.147195011319994</v>
      </c>
      <c r="K69" s="21"/>
      <c r="L69" s="408"/>
      <c r="M69" s="408"/>
      <c r="N69" s="287"/>
    </row>
    <row r="70" spans="2:13" ht="12.75">
      <c r="B70" s="433" t="s">
        <v>198</v>
      </c>
      <c r="C70" s="65">
        <v>2.2099627834800004</v>
      </c>
      <c r="D70" s="66">
        <v>31.91240062376076</v>
      </c>
      <c r="E70" s="71">
        <v>7.274229999999999</v>
      </c>
      <c r="F70" s="50">
        <v>7.2322299999999995</v>
      </c>
      <c r="G70" s="50">
        <v>2.3058609693600003</v>
      </c>
      <c r="H70" s="116">
        <v>31.88312552781093</v>
      </c>
      <c r="I70" s="116">
        <v>104.33935750397525</v>
      </c>
      <c r="J70" s="44">
        <v>0.09589818587999988</v>
      </c>
      <c r="K70" s="21"/>
      <c r="L70" s="408"/>
      <c r="M70" s="408"/>
    </row>
    <row r="71" spans="2:13" ht="12.75">
      <c r="B71" s="433" t="s">
        <v>199</v>
      </c>
      <c r="C71" s="65">
        <v>18.751481230859984</v>
      </c>
      <c r="D71" s="66">
        <v>24.19802895041599</v>
      </c>
      <c r="E71" s="71">
        <v>80.495535542</v>
      </c>
      <c r="F71" s="50">
        <v>80.27353354200001</v>
      </c>
      <c r="G71" s="50">
        <v>20.51987603898</v>
      </c>
      <c r="H71" s="116">
        <v>25.56244272994881</v>
      </c>
      <c r="I71" s="116">
        <v>109.430693961444</v>
      </c>
      <c r="J71" s="44">
        <v>1.7683948081200178</v>
      </c>
      <c r="K71" s="21"/>
      <c r="L71" s="238"/>
      <c r="M71" s="238"/>
    </row>
    <row r="72" spans="2:13" ht="12.75">
      <c r="B72" s="433" t="s">
        <v>200</v>
      </c>
      <c r="C72" s="65">
        <v>9.47838996431</v>
      </c>
      <c r="D72" s="66">
        <v>21.59387095632217</v>
      </c>
      <c r="E72" s="71">
        <v>41.895322182</v>
      </c>
      <c r="F72" s="50">
        <v>41.86532218200001</v>
      </c>
      <c r="G72" s="50">
        <v>9.54581321059</v>
      </c>
      <c r="H72" s="116">
        <v>22.801241488341446</v>
      </c>
      <c r="I72" s="116">
        <v>100.71133648788322</v>
      </c>
      <c r="J72" s="44">
        <v>0.06742324627999885</v>
      </c>
      <c r="K72" s="21"/>
      <c r="L72" s="408"/>
      <c r="M72" s="408"/>
    </row>
    <row r="73" spans="2:13" ht="12.75">
      <c r="B73" s="428" t="s">
        <v>54</v>
      </c>
      <c r="C73" s="65">
        <v>9.8821E-05</v>
      </c>
      <c r="D73" s="66">
        <v>0.0023812289156626503</v>
      </c>
      <c r="E73" s="71">
        <v>4</v>
      </c>
      <c r="F73" s="50">
        <v>4</v>
      </c>
      <c r="G73" s="50">
        <v>0.00033241</v>
      </c>
      <c r="H73" s="116">
        <v>0.00831025</v>
      </c>
      <c r="I73" s="116">
        <v>336.3758715252831</v>
      </c>
      <c r="J73" s="44">
        <v>0.000233589</v>
      </c>
      <c r="K73" s="21"/>
      <c r="L73" s="408"/>
      <c r="M73" s="408"/>
    </row>
    <row r="74" spans="2:13" ht="12.75">
      <c r="B74" s="428" t="s">
        <v>55</v>
      </c>
      <c r="C74" s="65">
        <v>1.73648098842</v>
      </c>
      <c r="D74" s="66">
        <v>24.9853379628777</v>
      </c>
      <c r="E74" s="71">
        <v>7.1</v>
      </c>
      <c r="F74" s="50">
        <v>7.1</v>
      </c>
      <c r="G74" s="50">
        <v>1.7764486077</v>
      </c>
      <c r="H74" s="116">
        <v>25.020402925352116</v>
      </c>
      <c r="I74" s="116">
        <v>102.30164450670812</v>
      </c>
      <c r="J74" s="44">
        <v>0.03996761927999981</v>
      </c>
      <c r="K74" s="21"/>
      <c r="L74" s="238"/>
      <c r="M74" s="238"/>
    </row>
    <row r="75" spans="2:13" ht="12.75">
      <c r="B75" s="428" t="s">
        <v>125</v>
      </c>
      <c r="C75" s="65">
        <v>10.39821747167</v>
      </c>
      <c r="D75" s="66">
        <v>26.291321040884956</v>
      </c>
      <c r="E75" s="71">
        <v>43.6</v>
      </c>
      <c r="F75" s="50">
        <v>43.6</v>
      </c>
      <c r="G75" s="50">
        <v>17.42495793936</v>
      </c>
      <c r="H75" s="116">
        <v>39.965499860917426</v>
      </c>
      <c r="I75" s="116">
        <v>167.57639457757438</v>
      </c>
      <c r="J75" s="44">
        <v>7.026740467689999</v>
      </c>
      <c r="K75" s="21"/>
      <c r="L75" s="238"/>
      <c r="M75" s="238"/>
    </row>
    <row r="76" spans="2:13" ht="12.75">
      <c r="B76" s="428" t="s">
        <v>118</v>
      </c>
      <c r="C76" s="65">
        <v>5.873785555070002</v>
      </c>
      <c r="D76" s="66">
        <v>24.413553754610607</v>
      </c>
      <c r="E76" s="195">
        <v>26.946286139999806</v>
      </c>
      <c r="F76" s="196">
        <v>33.40388181044016</v>
      </c>
      <c r="G76" s="50">
        <v>6.591433450790053</v>
      </c>
      <c r="H76" s="116">
        <v>19.732537338609383</v>
      </c>
      <c r="I76" s="116">
        <v>112.21780892393333</v>
      </c>
      <c r="J76" s="44">
        <v>0.7176478957200505</v>
      </c>
      <c r="K76" s="21"/>
      <c r="L76" s="238"/>
      <c r="M76" s="238"/>
    </row>
    <row r="77" spans="2:13" ht="18" customHeight="1">
      <c r="B77" s="421" t="s">
        <v>201</v>
      </c>
      <c r="C77" s="203">
        <v>11.72751773948</v>
      </c>
      <c r="D77" s="177">
        <v>12.946923051207387</v>
      </c>
      <c r="E77" s="46">
        <v>122.270216428</v>
      </c>
      <c r="F77" s="104">
        <v>128.95538370206</v>
      </c>
      <c r="G77" s="104">
        <v>16.412582581490003</v>
      </c>
      <c r="H77" s="118">
        <v>12.727334144815405</v>
      </c>
      <c r="I77" s="118">
        <v>139.94933067752274</v>
      </c>
      <c r="J77" s="119">
        <v>4.685064842010004</v>
      </c>
      <c r="K77" s="40"/>
      <c r="L77" s="238"/>
      <c r="M77" s="238"/>
    </row>
    <row r="78" spans="2:11" ht="13.5" customHeight="1">
      <c r="B78" s="434" t="s">
        <v>58</v>
      </c>
      <c r="C78" s="204"/>
      <c r="D78" s="175"/>
      <c r="E78" s="72"/>
      <c r="F78" s="120"/>
      <c r="G78" s="75"/>
      <c r="H78" s="121"/>
      <c r="I78" s="121"/>
      <c r="J78" s="122"/>
      <c r="K78" s="235"/>
    </row>
    <row r="79" spans="2:13" ht="13.5" customHeight="1">
      <c r="B79" s="434" t="s">
        <v>202</v>
      </c>
      <c r="C79" s="65">
        <v>1.26306676879</v>
      </c>
      <c r="D79" s="66">
        <v>7.550656335767841</v>
      </c>
      <c r="E79" s="43">
        <v>24.135256377</v>
      </c>
      <c r="F79" s="50">
        <v>23.707440141539998</v>
      </c>
      <c r="G79" s="50">
        <v>1.32137760022</v>
      </c>
      <c r="H79" s="123">
        <v>5.573683165837428</v>
      </c>
      <c r="I79" s="123">
        <v>104.61660720326455</v>
      </c>
      <c r="J79" s="125">
        <v>0.05831083143000004</v>
      </c>
      <c r="K79" s="210"/>
      <c r="L79" s="238"/>
      <c r="M79" s="238"/>
    </row>
    <row r="80" spans="2:13" ht="13.5" customHeight="1">
      <c r="B80" s="434" t="s">
        <v>203</v>
      </c>
      <c r="C80" s="65">
        <v>1.9737400039200002</v>
      </c>
      <c r="D80" s="66">
        <v>44.58050561344188</v>
      </c>
      <c r="E80" s="43">
        <v>5.093893155</v>
      </c>
      <c r="F80" s="50">
        <v>6.06615146773</v>
      </c>
      <c r="G80" s="50">
        <v>2.65961106451</v>
      </c>
      <c r="H80" s="123">
        <v>43.84346613595599</v>
      </c>
      <c r="I80" s="123">
        <v>134.7498180726847</v>
      </c>
      <c r="J80" s="125">
        <v>0.6858710605899998</v>
      </c>
      <c r="K80" s="210"/>
      <c r="L80" s="238"/>
      <c r="M80" s="238"/>
    </row>
    <row r="81" spans="2:13" ht="13.5" customHeight="1">
      <c r="B81" s="428" t="s">
        <v>204</v>
      </c>
      <c r="C81" s="65">
        <v>3.6664140509100003</v>
      </c>
      <c r="D81" s="66">
        <v>9.347331702174522</v>
      </c>
      <c r="E81" s="43">
        <v>54.063803322</v>
      </c>
      <c r="F81" s="50">
        <v>50.820098849000004</v>
      </c>
      <c r="G81" s="50">
        <v>4.566612544</v>
      </c>
      <c r="H81" s="123">
        <v>8.985839554481421</v>
      </c>
      <c r="I81" s="123">
        <v>124.55255954702038</v>
      </c>
      <c r="J81" s="125">
        <v>0.9001984930899996</v>
      </c>
      <c r="K81" s="210"/>
      <c r="L81" s="238"/>
      <c r="M81" s="238"/>
    </row>
    <row r="82" spans="2:13" ht="13.5" customHeight="1">
      <c r="B82" s="433" t="s">
        <v>205</v>
      </c>
      <c r="C82" s="65">
        <v>2.50334344891</v>
      </c>
      <c r="D82" s="66">
        <v>6.968475613026774</v>
      </c>
      <c r="E82" s="43">
        <v>48.689757523</v>
      </c>
      <c r="F82" s="50">
        <v>45.414839523000005</v>
      </c>
      <c r="G82" s="50">
        <v>3</v>
      </c>
      <c r="H82" s="123">
        <v>6.605770341829949</v>
      </c>
      <c r="I82" s="124" t="s">
        <v>70</v>
      </c>
      <c r="J82" s="125">
        <v>0.49665655109000006</v>
      </c>
      <c r="K82" s="210"/>
      <c r="L82" s="408"/>
      <c r="M82" s="408"/>
    </row>
    <row r="83" spans="2:13" ht="13.5" customHeight="1">
      <c r="B83" s="428" t="s">
        <v>206</v>
      </c>
      <c r="C83" s="65">
        <v>1.57913545148</v>
      </c>
      <c r="D83" s="66">
        <v>30.529652162233074</v>
      </c>
      <c r="E83" s="43">
        <v>5.671437788</v>
      </c>
      <c r="F83" s="49">
        <v>9.529991774440001</v>
      </c>
      <c r="G83" s="49">
        <v>4.25240273767</v>
      </c>
      <c r="H83" s="33">
        <v>44.621263462946466</v>
      </c>
      <c r="I83" s="123">
        <v>269.28676280964726</v>
      </c>
      <c r="J83" s="125">
        <v>2.6732672861899998</v>
      </c>
      <c r="K83" s="210"/>
      <c r="L83" s="238"/>
      <c r="M83" s="238"/>
    </row>
    <row r="84" spans="2:13" ht="13.5" customHeight="1">
      <c r="B84" s="428" t="s">
        <v>207</v>
      </c>
      <c r="C84" s="65">
        <v>2.55399950811</v>
      </c>
      <c r="D84" s="66">
        <v>20.970183783043</v>
      </c>
      <c r="E84" s="43">
        <v>11.852342727</v>
      </c>
      <c r="F84" s="49">
        <v>12.65297255808</v>
      </c>
      <c r="G84" s="49">
        <v>2.6864000862</v>
      </c>
      <c r="H84" s="33">
        <v>21.231375266711574</v>
      </c>
      <c r="I84" s="123">
        <v>105.18404869184874</v>
      </c>
      <c r="J84" s="125">
        <v>0.13240057808999994</v>
      </c>
      <c r="K84" s="210"/>
      <c r="L84" s="238"/>
      <c r="M84" s="238"/>
    </row>
    <row r="85" spans="2:13" ht="13.5" customHeight="1" thickBot="1">
      <c r="B85" s="434" t="s">
        <v>208</v>
      </c>
      <c r="C85" s="65">
        <v>0.6911619562699989</v>
      </c>
      <c r="D85" s="66">
        <v>5.37852518807733</v>
      </c>
      <c r="E85" s="43">
        <v>21.453483058999993</v>
      </c>
      <c r="F85" s="49">
        <v>26.178728911270014</v>
      </c>
      <c r="G85" s="49">
        <v>0.9261785488900047</v>
      </c>
      <c r="H85" s="33">
        <v>3.5379049610437057</v>
      </c>
      <c r="I85" s="123">
        <v>134.0031146807215</v>
      </c>
      <c r="J85" s="125">
        <v>0.23501659262000585</v>
      </c>
      <c r="K85" s="210"/>
      <c r="L85" s="238"/>
      <c r="M85" s="238"/>
    </row>
    <row r="86" spans="2:13" ht="15.75" customHeight="1" thickBot="1">
      <c r="B86" s="174" t="s">
        <v>209</v>
      </c>
      <c r="C86" s="205">
        <v>16.25932449730999</v>
      </c>
      <c r="D86" s="272" t="s">
        <v>127</v>
      </c>
      <c r="E86" s="73">
        <v>-40</v>
      </c>
      <c r="F86" s="76">
        <v>-40</v>
      </c>
      <c r="G86" s="76">
        <v>-9.242315307409967</v>
      </c>
      <c r="H86" s="405">
        <v>23.10578826852492</v>
      </c>
      <c r="I86" s="404" t="s">
        <v>127</v>
      </c>
      <c r="J86" s="134">
        <v>-25.501639804719957</v>
      </c>
      <c r="K86" s="233"/>
      <c r="L86" s="238"/>
      <c r="M86" s="238"/>
    </row>
    <row r="87" spans="2:13" ht="12.75" customHeight="1">
      <c r="B87" s="126" t="s">
        <v>157</v>
      </c>
      <c r="C87" s="127"/>
      <c r="D87" s="128"/>
      <c r="E87" s="68"/>
      <c r="F87" s="68"/>
      <c r="G87" s="68"/>
      <c r="H87" s="69"/>
      <c r="I87" s="69"/>
      <c r="J87" s="69"/>
      <c r="K87" s="69"/>
      <c r="L87" s="8"/>
      <c r="M87" s="8"/>
    </row>
    <row r="88" spans="2:13" ht="12.75" customHeight="1">
      <c r="B88" s="126" t="s">
        <v>117</v>
      </c>
      <c r="C88" s="127"/>
      <c r="D88" s="128"/>
      <c r="E88" s="68"/>
      <c r="F88" s="68"/>
      <c r="G88" s="68"/>
      <c r="H88" s="69"/>
      <c r="I88" s="69"/>
      <c r="J88" s="69"/>
      <c r="K88" s="69"/>
      <c r="L88" s="8"/>
      <c r="M88" s="8"/>
    </row>
    <row r="89" spans="2:13" ht="12.75" customHeight="1">
      <c r="B89" s="126" t="s">
        <v>115</v>
      </c>
      <c r="C89" s="127"/>
      <c r="D89" s="128"/>
      <c r="E89" s="68"/>
      <c r="F89" s="68"/>
      <c r="G89" s="68"/>
      <c r="H89" s="69"/>
      <c r="I89" s="69"/>
      <c r="J89" s="69"/>
      <c r="K89" s="69"/>
      <c r="L89" s="8"/>
      <c r="M89" s="8"/>
    </row>
    <row r="90" spans="2:13" ht="12.75" customHeight="1">
      <c r="B90" s="70"/>
      <c r="C90" s="213"/>
      <c r="D90" s="128"/>
      <c r="E90" s="68"/>
      <c r="F90" s="68"/>
      <c r="G90" s="68"/>
      <c r="H90" s="69"/>
      <c r="I90" s="69"/>
      <c r="J90" s="69"/>
      <c r="K90" s="69"/>
      <c r="L90" s="8"/>
      <c r="M90" s="8"/>
    </row>
    <row r="91" spans="2:7" ht="12.75" customHeight="1">
      <c r="B91" s="19"/>
      <c r="C91" s="213"/>
      <c r="D91" s="19"/>
      <c r="E91" s="22"/>
      <c r="F91" s="23"/>
      <c r="G91" s="23"/>
    </row>
    <row r="92" spans="2:11" ht="12.75" customHeight="1">
      <c r="B92" s="19"/>
      <c r="C92" s="201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94"/>
      <c r="D93" s="8"/>
      <c r="E93" s="23"/>
      <c r="F93" s="23"/>
      <c r="G93" s="8"/>
      <c r="H93" s="8"/>
      <c r="I93" s="8"/>
      <c r="J93" s="186"/>
      <c r="K93" s="186"/>
    </row>
    <row r="94" ht="12.75">
      <c r="C94" s="194"/>
    </row>
    <row r="95" spans="2:11" ht="12.75">
      <c r="B95" s="8"/>
      <c r="C95" s="8"/>
      <c r="D95" s="8"/>
      <c r="G95" s="24"/>
      <c r="J95" s="25"/>
      <c r="K95" s="25"/>
    </row>
    <row r="99" ht="12.75">
      <c r="G99" s="67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1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9.140625" style="107" customWidth="1"/>
    <col min="2" max="2" width="34.140625" style="107" customWidth="1"/>
    <col min="3" max="3" width="9.00390625" style="107" customWidth="1"/>
    <col min="4" max="4" width="7.7109375" style="107" customWidth="1"/>
    <col min="5" max="5" width="5.7109375" style="107" bestFit="1" customWidth="1"/>
    <col min="6" max="6" width="9.140625" style="107" customWidth="1"/>
    <col min="7" max="7" width="8.8515625" style="107" customWidth="1"/>
    <col min="8" max="8" width="5.7109375" style="107" bestFit="1" customWidth="1"/>
    <col min="9" max="9" width="8.8515625" style="107" bestFit="1" customWidth="1"/>
    <col min="10" max="10" width="9.140625" style="107" customWidth="1"/>
    <col min="11" max="11" width="5.7109375" style="107" bestFit="1" customWidth="1"/>
    <col min="12" max="15" width="8.8515625" style="107" customWidth="1"/>
    <col min="16" max="16384" width="9.140625" style="107" customWidth="1"/>
  </cols>
  <sheetData>
    <row r="1" ht="12.75">
      <c r="B1" s="106"/>
    </row>
    <row r="2" spans="2:9" ht="12.75">
      <c r="B2" s="399"/>
      <c r="C2" s="106"/>
      <c r="D2" s="106"/>
      <c r="E2" s="106"/>
      <c r="F2" s="106"/>
      <c r="G2" s="106"/>
      <c r="H2" s="106"/>
      <c r="I2" s="106"/>
    </row>
    <row r="3" spans="2:12" ht="12.7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4" ht="12.75">
      <c r="B4" s="106"/>
      <c r="C4" s="106"/>
      <c r="D4" s="106"/>
    </row>
    <row r="5" spans="2:15" ht="17.25" customHeight="1">
      <c r="B5" s="454" t="s">
        <v>119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</row>
    <row r="6" spans="14:15" ht="12.75" customHeight="1" thickBot="1">
      <c r="N6" s="150"/>
      <c r="O6" s="267" t="s">
        <v>79</v>
      </c>
    </row>
    <row r="7" spans="2:15" ht="12.75">
      <c r="B7" s="151"/>
      <c r="C7" s="455" t="s">
        <v>131</v>
      </c>
      <c r="D7" s="456"/>
      <c r="E7" s="457"/>
      <c r="F7" s="455" t="s">
        <v>136</v>
      </c>
      <c r="G7" s="456"/>
      <c r="H7" s="457"/>
      <c r="I7" s="455" t="s">
        <v>152</v>
      </c>
      <c r="J7" s="456"/>
      <c r="K7" s="457"/>
      <c r="L7" s="458" t="s">
        <v>120</v>
      </c>
      <c r="M7" s="459"/>
      <c r="N7" s="460" t="s">
        <v>121</v>
      </c>
      <c r="O7" s="459"/>
    </row>
    <row r="8" spans="2:15" ht="12.75">
      <c r="B8" s="223"/>
      <c r="C8" s="157" t="s">
        <v>0</v>
      </c>
      <c r="D8" s="155" t="s">
        <v>87</v>
      </c>
      <c r="E8" s="156" t="s">
        <v>2</v>
      </c>
      <c r="F8" s="157" t="s">
        <v>0</v>
      </c>
      <c r="G8" s="155" t="s">
        <v>87</v>
      </c>
      <c r="H8" s="156" t="s">
        <v>2</v>
      </c>
      <c r="I8" s="157" t="s">
        <v>0</v>
      </c>
      <c r="J8" s="155" t="s">
        <v>87</v>
      </c>
      <c r="K8" s="156" t="s">
        <v>2</v>
      </c>
      <c r="L8" s="450" t="s">
        <v>122</v>
      </c>
      <c r="M8" s="451"/>
      <c r="N8" s="452" t="s">
        <v>123</v>
      </c>
      <c r="O8" s="453"/>
    </row>
    <row r="9" spans="2:15" ht="13.5" thickBot="1">
      <c r="B9" s="223"/>
      <c r="C9" s="159" t="s">
        <v>88</v>
      </c>
      <c r="D9" s="266" t="s">
        <v>158</v>
      </c>
      <c r="E9" s="158" t="s">
        <v>5</v>
      </c>
      <c r="F9" s="159" t="s">
        <v>88</v>
      </c>
      <c r="G9" s="266" t="s">
        <v>159</v>
      </c>
      <c r="H9" s="158" t="s">
        <v>5</v>
      </c>
      <c r="I9" s="159" t="s">
        <v>88</v>
      </c>
      <c r="J9" s="266" t="s">
        <v>160</v>
      </c>
      <c r="K9" s="158" t="s">
        <v>5</v>
      </c>
      <c r="L9" s="265" t="s">
        <v>135</v>
      </c>
      <c r="M9" s="264" t="s">
        <v>144</v>
      </c>
      <c r="N9" s="265" t="s">
        <v>135</v>
      </c>
      <c r="O9" s="264" t="s">
        <v>144</v>
      </c>
    </row>
    <row r="10" spans="2:15" ht="13.5" thickBot="1">
      <c r="B10" s="223"/>
      <c r="C10" s="263">
        <v>1</v>
      </c>
      <c r="D10" s="262">
        <v>2</v>
      </c>
      <c r="E10" s="261">
        <v>3</v>
      </c>
      <c r="F10" s="263">
        <v>4</v>
      </c>
      <c r="G10" s="262">
        <v>5</v>
      </c>
      <c r="H10" s="261">
        <v>6</v>
      </c>
      <c r="I10" s="263">
        <v>7</v>
      </c>
      <c r="J10" s="262">
        <v>8</v>
      </c>
      <c r="K10" s="261">
        <v>9</v>
      </c>
      <c r="L10" s="152" t="s">
        <v>89</v>
      </c>
      <c r="M10" s="261" t="s">
        <v>90</v>
      </c>
      <c r="N10" s="260" t="s">
        <v>91</v>
      </c>
      <c r="O10" s="261" t="s">
        <v>92</v>
      </c>
    </row>
    <row r="11" spans="2:15" ht="4.5" customHeight="1">
      <c r="B11" s="151"/>
      <c r="C11" s="259"/>
      <c r="D11" s="258"/>
      <c r="E11" s="257"/>
      <c r="F11" s="259"/>
      <c r="G11" s="258"/>
      <c r="H11" s="257"/>
      <c r="I11" s="259"/>
      <c r="J11" s="258"/>
      <c r="K11" s="257"/>
      <c r="L11" s="256"/>
      <c r="M11" s="206"/>
      <c r="N11" s="255"/>
      <c r="O11" s="254"/>
    </row>
    <row r="12" spans="2:15" ht="12.75">
      <c r="B12" s="193" t="s">
        <v>124</v>
      </c>
      <c r="C12" s="253"/>
      <c r="D12" s="382">
        <v>361.1505030082499</v>
      </c>
      <c r="E12" s="383"/>
      <c r="F12" s="384"/>
      <c r="G12" s="382">
        <v>394.5566962477801</v>
      </c>
      <c r="H12" s="383"/>
      <c r="I12" s="384"/>
      <c r="J12" s="382">
        <v>414.4177597318599</v>
      </c>
      <c r="K12" s="252"/>
      <c r="L12" s="251">
        <v>33.40619323953018</v>
      </c>
      <c r="M12" s="252">
        <v>19.861063484079807</v>
      </c>
      <c r="N12" s="250">
        <v>109.2499367884771</v>
      </c>
      <c r="O12" s="249">
        <v>105.03376667357513</v>
      </c>
    </row>
    <row r="13" spans="2:15" ht="18" customHeight="1">
      <c r="B13" s="435" t="s">
        <v>210</v>
      </c>
      <c r="C13" s="162">
        <v>920.957456706</v>
      </c>
      <c r="D13" s="163">
        <v>215.31159739646995</v>
      </c>
      <c r="E13" s="190">
        <v>23.37910354367265</v>
      </c>
      <c r="F13" s="381">
        <v>1017.893925283</v>
      </c>
      <c r="G13" s="163">
        <v>234.88088855123004</v>
      </c>
      <c r="H13" s="190">
        <v>23.075183250153227</v>
      </c>
      <c r="I13" s="381">
        <v>1086.9402208889999</v>
      </c>
      <c r="J13" s="225">
        <v>242.48949538764992</v>
      </c>
      <c r="K13" s="190">
        <v>22.309368144397094</v>
      </c>
      <c r="L13" s="164">
        <v>19.569291154760094</v>
      </c>
      <c r="M13" s="212">
        <v>7.608606836419881</v>
      </c>
      <c r="N13" s="248">
        <v>109.088823542898</v>
      </c>
      <c r="O13" s="161">
        <v>103.23934692317904</v>
      </c>
    </row>
    <row r="14" spans="2:15" ht="6" customHeight="1">
      <c r="B14" s="247"/>
      <c r="C14" s="160"/>
      <c r="D14" s="227"/>
      <c r="E14" s="165"/>
      <c r="F14" s="160"/>
      <c r="G14" s="227"/>
      <c r="H14" s="165"/>
      <c r="I14" s="160"/>
      <c r="J14" s="227"/>
      <c r="K14" s="165"/>
      <c r="L14" s="164"/>
      <c r="M14" s="212"/>
      <c r="N14" s="246"/>
      <c r="O14" s="161"/>
    </row>
    <row r="15" spans="2:17" ht="12.75">
      <c r="B15" s="436" t="s">
        <v>211</v>
      </c>
      <c r="C15" s="162">
        <v>370.5</v>
      </c>
      <c r="D15" s="163">
        <v>81.87594191699999</v>
      </c>
      <c r="E15" s="190">
        <v>22.098769748178135</v>
      </c>
      <c r="F15" s="162">
        <v>416.1</v>
      </c>
      <c r="G15" s="163">
        <v>92.64483261250999</v>
      </c>
      <c r="H15" s="190">
        <v>22.265040281785627</v>
      </c>
      <c r="I15" s="162">
        <v>441.4</v>
      </c>
      <c r="J15" s="163">
        <v>92.49433778570001</v>
      </c>
      <c r="K15" s="190">
        <v>20.954766149909382</v>
      </c>
      <c r="L15" s="164">
        <v>10.768890695509995</v>
      </c>
      <c r="M15" s="212">
        <v>-0.15049482680997528</v>
      </c>
      <c r="N15" s="248">
        <v>113.15269228466005</v>
      </c>
      <c r="O15" s="161">
        <v>99.83755723598809</v>
      </c>
      <c r="P15" s="288"/>
      <c r="Q15" s="291"/>
    </row>
    <row r="16" spans="2:16" ht="12.75">
      <c r="B16" s="436" t="s">
        <v>212</v>
      </c>
      <c r="C16" s="162">
        <v>158.8</v>
      </c>
      <c r="D16" s="163">
        <v>36.75292591534001</v>
      </c>
      <c r="E16" s="190">
        <v>23.144159896309827</v>
      </c>
      <c r="F16" s="162">
        <v>162.89999999999998</v>
      </c>
      <c r="G16" s="163">
        <v>37.99811854163</v>
      </c>
      <c r="H16" s="190">
        <v>23.32603962039902</v>
      </c>
      <c r="I16" s="162">
        <v>165.8</v>
      </c>
      <c r="J16" s="163">
        <v>36.54065908598</v>
      </c>
      <c r="K16" s="190">
        <v>22.038998242448734</v>
      </c>
      <c r="L16" s="164">
        <v>1.2451926262899917</v>
      </c>
      <c r="M16" s="212">
        <v>-1.457459455649996</v>
      </c>
      <c r="N16" s="248">
        <v>103.388009512925</v>
      </c>
      <c r="O16" s="161">
        <v>96.1643904709302</v>
      </c>
      <c r="P16" s="108"/>
    </row>
    <row r="17" spans="2:16" ht="12.75">
      <c r="B17" s="436" t="s">
        <v>213</v>
      </c>
      <c r="C17" s="162">
        <v>169.2</v>
      </c>
      <c r="D17" s="163">
        <v>38.61915635704</v>
      </c>
      <c r="E17" s="190">
        <v>22.824560494704492</v>
      </c>
      <c r="F17" s="162">
        <v>175.4</v>
      </c>
      <c r="G17" s="163">
        <v>39.07234786421</v>
      </c>
      <c r="H17" s="190">
        <v>22.276139033187</v>
      </c>
      <c r="I17" s="162">
        <v>184.20000000000002</v>
      </c>
      <c r="J17" s="163">
        <v>40.54865656752</v>
      </c>
      <c r="K17" s="190">
        <v>22.013385758697066</v>
      </c>
      <c r="L17" s="164">
        <v>0.4531915071700041</v>
      </c>
      <c r="M17" s="212">
        <v>1.4763087033099964</v>
      </c>
      <c r="N17" s="248">
        <v>101.17348888458406</v>
      </c>
      <c r="O17" s="161">
        <v>103.77839772629144</v>
      </c>
      <c r="P17" s="108"/>
    </row>
    <row r="18" spans="2:16" ht="12.75">
      <c r="B18" s="436" t="s">
        <v>214</v>
      </c>
      <c r="C18" s="162">
        <v>180.5</v>
      </c>
      <c r="D18" s="163">
        <v>48.755553160779996</v>
      </c>
      <c r="E18" s="190">
        <v>27.011386792675896</v>
      </c>
      <c r="F18" s="162">
        <v>218.1</v>
      </c>
      <c r="G18" s="163">
        <v>54.64200190151</v>
      </c>
      <c r="H18" s="190">
        <v>25.053645988771205</v>
      </c>
      <c r="I18" s="162">
        <v>248.5</v>
      </c>
      <c r="J18" s="163">
        <v>62.00363386082</v>
      </c>
      <c r="K18" s="190">
        <v>24.951160507372233</v>
      </c>
      <c r="L18" s="164">
        <v>5.886448740730003</v>
      </c>
      <c r="M18" s="212">
        <v>7.361631959310003</v>
      </c>
      <c r="N18" s="248">
        <v>112.07339135568498</v>
      </c>
      <c r="O18" s="161">
        <v>113.47247850212194</v>
      </c>
      <c r="P18" s="108"/>
    </row>
    <row r="19" spans="2:15" ht="12.75">
      <c r="B19" s="425" t="s">
        <v>171</v>
      </c>
      <c r="C19" s="245">
        <v>14.9</v>
      </c>
      <c r="D19" s="244">
        <v>3.3733328041599995</v>
      </c>
      <c r="E19" s="243">
        <v>22.639817477583886</v>
      </c>
      <c r="F19" s="245">
        <v>15.799999999999999</v>
      </c>
      <c r="G19" s="244">
        <v>3.58562884841</v>
      </c>
      <c r="H19" s="243">
        <v>22.693853470949367</v>
      </c>
      <c r="I19" s="245">
        <v>17.8</v>
      </c>
      <c r="J19" s="244">
        <v>3.9846285037999998</v>
      </c>
      <c r="K19" s="243">
        <v>22.38555339213483</v>
      </c>
      <c r="L19" s="242">
        <v>0.21229604425000037</v>
      </c>
      <c r="M19" s="241">
        <v>0.39899965538999993</v>
      </c>
      <c r="N19" s="240">
        <v>106.29336198279033</v>
      </c>
      <c r="O19" s="239">
        <v>111.12774557151756</v>
      </c>
    </row>
    <row r="20" spans="2:15" ht="12.75">
      <c r="B20" s="426" t="s">
        <v>172</v>
      </c>
      <c r="C20" s="245">
        <v>159.2</v>
      </c>
      <c r="D20" s="244">
        <v>38.378406060749995</v>
      </c>
      <c r="E20" s="243">
        <v>24.107038982883164</v>
      </c>
      <c r="F20" s="245">
        <v>193.8</v>
      </c>
      <c r="G20" s="244">
        <v>44.28856027532</v>
      </c>
      <c r="H20" s="243">
        <v>22.852714280350877</v>
      </c>
      <c r="I20" s="245">
        <v>221.5</v>
      </c>
      <c r="J20" s="244">
        <v>49.823448649199996</v>
      </c>
      <c r="K20" s="243">
        <v>22.493656275033857</v>
      </c>
      <c r="L20" s="242">
        <v>5.910154214570007</v>
      </c>
      <c r="M20" s="241">
        <v>5.534888373879994</v>
      </c>
      <c r="N20" s="240">
        <v>115.39968649353153</v>
      </c>
      <c r="O20" s="239">
        <v>112.49733190573896</v>
      </c>
    </row>
    <row r="21" spans="2:15" ht="12.75">
      <c r="B21" s="426" t="s">
        <v>173</v>
      </c>
      <c r="C21" s="245">
        <v>6.4</v>
      </c>
      <c r="D21" s="244">
        <v>7.003814295869999</v>
      </c>
      <c r="E21" s="243">
        <v>109.43459837296872</v>
      </c>
      <c r="F21" s="245">
        <v>8.5</v>
      </c>
      <c r="G21" s="244">
        <v>6.767812777780001</v>
      </c>
      <c r="H21" s="243">
        <v>79.62132679741177</v>
      </c>
      <c r="I21" s="245">
        <v>9.200000000000001</v>
      </c>
      <c r="J21" s="244">
        <v>8.19555670782</v>
      </c>
      <c r="K21" s="243">
        <v>89.08213812847825</v>
      </c>
      <c r="L21" s="242">
        <v>-0.23600151808999836</v>
      </c>
      <c r="M21" s="241">
        <v>1.4277439300399992</v>
      </c>
      <c r="N21" s="240">
        <v>96.63038584233789</v>
      </c>
      <c r="O21" s="239">
        <v>121.09609081869921</v>
      </c>
    </row>
    <row r="22" spans="2:15" ht="12.75">
      <c r="B22" s="436" t="s">
        <v>215</v>
      </c>
      <c r="C22" s="162">
        <v>5.9</v>
      </c>
      <c r="D22" s="163">
        <v>1.24985508777</v>
      </c>
      <c r="E22" s="190">
        <v>21.183984538474576</v>
      </c>
      <c r="F22" s="162">
        <v>6.1</v>
      </c>
      <c r="G22" s="163">
        <v>1.30035366572</v>
      </c>
      <c r="H22" s="190">
        <v>21.317273208524593</v>
      </c>
      <c r="I22" s="162">
        <v>6.3</v>
      </c>
      <c r="J22" s="163">
        <v>1.33537002474</v>
      </c>
      <c r="K22" s="190">
        <v>21.196349599047622</v>
      </c>
      <c r="L22" s="164">
        <v>0.05049857795000001</v>
      </c>
      <c r="M22" s="212">
        <v>0.03501635901999989</v>
      </c>
      <c r="N22" s="248">
        <v>104.04035463343995</v>
      </c>
      <c r="O22" s="161">
        <v>102.69283349161873</v>
      </c>
    </row>
    <row r="23" spans="2:15" ht="12.75">
      <c r="B23" s="436" t="s">
        <v>216</v>
      </c>
      <c r="C23" s="162">
        <v>10.4</v>
      </c>
      <c r="D23" s="163">
        <v>0.21026412836</v>
      </c>
      <c r="E23" s="190">
        <v>2.021770465</v>
      </c>
      <c r="F23" s="162">
        <v>11.4</v>
      </c>
      <c r="G23" s="163">
        <v>0.1970639266</v>
      </c>
      <c r="H23" s="190">
        <v>1.7286309350877191</v>
      </c>
      <c r="I23" s="162">
        <v>12</v>
      </c>
      <c r="J23" s="163">
        <v>0.20951969462</v>
      </c>
      <c r="K23" s="190">
        <v>1.7459974551666666</v>
      </c>
      <c r="L23" s="164">
        <v>-0.013200201760000002</v>
      </c>
      <c r="M23" s="212">
        <v>0.012455768020000008</v>
      </c>
      <c r="N23" s="248">
        <v>93.72208571050241</v>
      </c>
      <c r="O23" s="161">
        <v>106.32067382138524</v>
      </c>
    </row>
    <row r="24" spans="2:15" ht="12.75">
      <c r="B24" s="436" t="s">
        <v>217</v>
      </c>
      <c r="C24" s="162">
        <v>11.6</v>
      </c>
      <c r="D24" s="163">
        <v>2.9469071437800003</v>
      </c>
      <c r="E24" s="190">
        <v>25.404371929137938</v>
      </c>
      <c r="F24" s="162">
        <v>12</v>
      </c>
      <c r="G24" s="163">
        <v>3.43170874164</v>
      </c>
      <c r="H24" s="190">
        <v>28.597572847000002</v>
      </c>
      <c r="I24" s="162">
        <v>12.3</v>
      </c>
      <c r="J24" s="163">
        <v>3.56020980702</v>
      </c>
      <c r="K24" s="190">
        <v>28.94479517902439</v>
      </c>
      <c r="L24" s="164">
        <v>0.48480159785999977</v>
      </c>
      <c r="M24" s="212">
        <v>0.12850106538000006</v>
      </c>
      <c r="N24" s="248">
        <v>116.45120033331435</v>
      </c>
      <c r="O24" s="161">
        <v>103.74452131734786</v>
      </c>
    </row>
    <row r="25" spans="2:15" ht="12.75">
      <c r="B25" s="437" t="s">
        <v>218</v>
      </c>
      <c r="C25" s="162">
        <v>4.5</v>
      </c>
      <c r="D25" s="394">
        <v>2.15356636011</v>
      </c>
      <c r="E25" s="190">
        <v>47.857030224666666</v>
      </c>
      <c r="F25" s="162">
        <v>5</v>
      </c>
      <c r="G25" s="394">
        <v>1.956786755</v>
      </c>
      <c r="H25" s="190">
        <v>39.135735100000005</v>
      </c>
      <c r="I25" s="162">
        <v>5.1</v>
      </c>
      <c r="J25" s="394">
        <v>2.370634833</v>
      </c>
      <c r="K25" s="190">
        <v>46.483035941176475</v>
      </c>
      <c r="L25" s="164">
        <v>-0.19677960511000014</v>
      </c>
      <c r="M25" s="212">
        <v>0.413848078</v>
      </c>
      <c r="N25" s="248">
        <v>90.8626170637273</v>
      </c>
      <c r="O25" s="161">
        <v>121.14937036151392</v>
      </c>
    </row>
    <row r="26" spans="2:15" ht="12.75">
      <c r="B26" s="436" t="s">
        <v>219</v>
      </c>
      <c r="C26" s="162">
        <v>9.557456706000032</v>
      </c>
      <c r="D26" s="163">
        <v>2.7474273262899533</v>
      </c>
      <c r="E26" s="190">
        <v>28.746427117636415</v>
      </c>
      <c r="F26" s="162">
        <v>10.893925283000044</v>
      </c>
      <c r="G26" s="163">
        <v>3.6376745424100756</v>
      </c>
      <c r="H26" s="190">
        <v>33.391770623639786</v>
      </c>
      <c r="I26" s="162">
        <v>11.340220889000033</v>
      </c>
      <c r="J26" s="163">
        <v>3.4264737282499684</v>
      </c>
      <c r="K26" s="190">
        <v>30.215229154606977</v>
      </c>
      <c r="L26" s="164">
        <v>0.8902472161201223</v>
      </c>
      <c r="M26" s="212">
        <v>-0.21120081416010716</v>
      </c>
      <c r="N26" s="248">
        <v>132.4029395646394</v>
      </c>
      <c r="O26" s="161">
        <v>94.19407064326926</v>
      </c>
    </row>
    <row r="27" spans="2:15" ht="6" customHeight="1">
      <c r="B27" s="193"/>
      <c r="C27" s="162"/>
      <c r="D27" s="163"/>
      <c r="E27" s="190"/>
      <c r="F27" s="162"/>
      <c r="G27" s="163"/>
      <c r="H27" s="190"/>
      <c r="I27" s="162"/>
      <c r="J27" s="163"/>
      <c r="K27" s="190"/>
      <c r="L27" s="164"/>
      <c r="M27" s="212"/>
      <c r="N27" s="248"/>
      <c r="O27" s="161"/>
    </row>
    <row r="28" spans="2:15" ht="12.75">
      <c r="B28" s="435" t="s">
        <v>220</v>
      </c>
      <c r="C28" s="224">
        <v>447.829554985</v>
      </c>
      <c r="D28" s="225">
        <v>110.37298561178001</v>
      </c>
      <c r="E28" s="226">
        <v>24.646203981663724</v>
      </c>
      <c r="F28" s="224">
        <v>496.940559552</v>
      </c>
      <c r="G28" s="225">
        <v>121.61351095155001</v>
      </c>
      <c r="H28" s="226">
        <v>24.472446173680524</v>
      </c>
      <c r="I28" s="224">
        <v>556.416301964</v>
      </c>
      <c r="J28" s="225">
        <v>130.89090635721</v>
      </c>
      <c r="K28" s="226">
        <v>23.523916516320657</v>
      </c>
      <c r="L28" s="164">
        <v>11.240525339770002</v>
      </c>
      <c r="M28" s="212">
        <v>9.277395405660002</v>
      </c>
      <c r="N28" s="248">
        <v>110.18412728211125</v>
      </c>
      <c r="O28" s="161">
        <v>107.62858940019917</v>
      </c>
    </row>
    <row r="29" spans="2:15" ht="6" customHeight="1">
      <c r="B29" s="193"/>
      <c r="C29" s="224"/>
      <c r="D29" s="225"/>
      <c r="E29" s="226"/>
      <c r="F29" s="224"/>
      <c r="G29" s="225"/>
      <c r="H29" s="226"/>
      <c r="I29" s="224"/>
      <c r="J29" s="225"/>
      <c r="K29" s="226"/>
      <c r="L29" s="164"/>
      <c r="M29" s="212"/>
      <c r="N29" s="248"/>
      <c r="O29" s="161"/>
    </row>
    <row r="30" spans="2:15" ht="12.75">
      <c r="B30" s="438" t="s">
        <v>221</v>
      </c>
      <c r="C30" s="224"/>
      <c r="D30" s="394">
        <v>35.46592</v>
      </c>
      <c r="E30" s="226"/>
      <c r="F30" s="224"/>
      <c r="G30" s="394">
        <v>38.062296745</v>
      </c>
      <c r="H30" s="226"/>
      <c r="I30" s="224"/>
      <c r="J30" s="394">
        <v>41.037357987</v>
      </c>
      <c r="K30" s="226"/>
      <c r="L30" s="395">
        <v>2.5963767450000006</v>
      </c>
      <c r="M30" s="396">
        <v>2.9750612420000024</v>
      </c>
      <c r="N30" s="397">
        <v>107.32076524449387</v>
      </c>
      <c r="O30" s="398">
        <v>107.81629459181497</v>
      </c>
    </row>
    <row r="31" spans="2:15" ht="5.25" customHeight="1" thickBot="1">
      <c r="B31" s="385"/>
      <c r="C31" s="386"/>
      <c r="D31" s="387"/>
      <c r="E31" s="388"/>
      <c r="F31" s="386"/>
      <c r="G31" s="387"/>
      <c r="H31" s="388"/>
      <c r="I31" s="386"/>
      <c r="J31" s="387"/>
      <c r="K31" s="388"/>
      <c r="L31" s="389"/>
      <c r="M31" s="390"/>
      <c r="N31" s="153"/>
      <c r="O31" s="154"/>
    </row>
    <row r="32" spans="2:16" ht="12.75">
      <c r="B32" s="268" t="s">
        <v>150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2.75">
      <c r="B33" s="268" t="s">
        <v>151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2.75">
      <c r="B34" s="268" t="s">
        <v>156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 ht="12.75">
      <c r="B35" s="269" t="s">
        <v>114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20" ht="12.75">
      <c r="B36" s="409" t="s">
        <v>161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40" spans="7:13" ht="12.75">
      <c r="G40" s="108"/>
      <c r="H40" s="108"/>
      <c r="I40" s="108"/>
      <c r="J40" s="108"/>
      <c r="K40" s="288"/>
      <c r="L40" s="108"/>
      <c r="M40" s="108"/>
    </row>
    <row r="41" ht="12.75">
      <c r="M41" s="108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1">
      <selection activeCell="L83" sqref="L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42" t="s">
        <v>71</v>
      </c>
      <c r="C2" s="442"/>
      <c r="D2" s="442"/>
      <c r="E2" s="442"/>
      <c r="F2" s="442"/>
      <c r="G2" s="442"/>
      <c r="H2" s="8"/>
      <c r="I2" s="8"/>
    </row>
    <row r="3" spans="2:9" ht="13.5" thickBot="1">
      <c r="B3" s="8"/>
      <c r="C3" s="307"/>
      <c r="D3" s="8"/>
      <c r="E3" s="8"/>
      <c r="F3" s="23"/>
      <c r="G3" s="8"/>
      <c r="H3" s="173"/>
      <c r="I3" s="173" t="s">
        <v>79</v>
      </c>
    </row>
    <row r="4" spans="2:9" ht="13.5" thickBot="1">
      <c r="B4" s="185"/>
      <c r="C4" s="461">
        <v>2018</v>
      </c>
      <c r="D4" s="462"/>
      <c r="E4" s="308">
        <v>2019</v>
      </c>
      <c r="F4" s="309"/>
      <c r="G4" s="310"/>
      <c r="H4" s="310"/>
      <c r="I4" s="311"/>
    </row>
    <row r="5" spans="2:9" ht="12.75">
      <c r="B5" s="184"/>
      <c r="C5" s="312" t="s">
        <v>66</v>
      </c>
      <c r="D5" s="313" t="s">
        <v>137</v>
      </c>
      <c r="E5" s="184" t="s">
        <v>66</v>
      </c>
      <c r="F5" s="314" t="s">
        <v>4</v>
      </c>
      <c r="G5" s="315" t="s">
        <v>4</v>
      </c>
      <c r="H5" s="315" t="s">
        <v>78</v>
      </c>
      <c r="I5" s="316" t="s">
        <v>78</v>
      </c>
    </row>
    <row r="6" spans="2:9" ht="13.5" customHeight="1" thickBot="1">
      <c r="B6" s="182"/>
      <c r="C6" s="5" t="s">
        <v>67</v>
      </c>
      <c r="D6" s="181" t="s">
        <v>138</v>
      </c>
      <c r="E6" s="317" t="s">
        <v>67</v>
      </c>
      <c r="F6" s="318" t="s">
        <v>146</v>
      </c>
      <c r="G6" s="188" t="s">
        <v>147</v>
      </c>
      <c r="H6" s="172" t="s">
        <v>148</v>
      </c>
      <c r="I6" s="319" t="s">
        <v>149</v>
      </c>
    </row>
    <row r="7" spans="2:9" ht="13.5" customHeight="1" thickBot="1">
      <c r="B7" s="180"/>
      <c r="C7" s="129">
        <v>1</v>
      </c>
      <c r="D7" s="101">
        <v>2</v>
      </c>
      <c r="E7" s="320">
        <v>3</v>
      </c>
      <c r="F7" s="294" t="s">
        <v>139</v>
      </c>
      <c r="G7" s="28" t="s">
        <v>140</v>
      </c>
      <c r="H7" s="102" t="s">
        <v>141</v>
      </c>
      <c r="I7" s="321" t="s">
        <v>142</v>
      </c>
    </row>
    <row r="8" spans="2:15" ht="20.25" customHeight="1">
      <c r="B8" s="217" t="s">
        <v>6</v>
      </c>
      <c r="C8" s="130">
        <v>1314.497641409</v>
      </c>
      <c r="D8" s="219">
        <v>1403.9184984600201</v>
      </c>
      <c r="E8" s="322">
        <f>'příjmy+výdaje SR leden-aktuální'!E8</f>
        <v>1465.359071851</v>
      </c>
      <c r="F8" s="130">
        <f>E8-D8</f>
        <v>61.44057339097981</v>
      </c>
      <c r="G8" s="219">
        <f>E8-C8</f>
        <v>150.86143044200003</v>
      </c>
      <c r="H8" s="220">
        <f>E8/D8*100</f>
        <v>104.37636326171176</v>
      </c>
      <c r="I8" s="323">
        <f>E8/C8*100</f>
        <v>111.4767364877348</v>
      </c>
      <c r="J8" s="324"/>
      <c r="K8" s="191"/>
      <c r="L8" s="8"/>
      <c r="M8" s="8"/>
      <c r="N8" s="8"/>
      <c r="O8" s="8"/>
    </row>
    <row r="9" spans="2:11" ht="12.75">
      <c r="B9" s="11" t="s">
        <v>7</v>
      </c>
      <c r="C9" s="43"/>
      <c r="D9" s="38"/>
      <c r="E9" s="325"/>
      <c r="F9" s="43"/>
      <c r="G9" s="38"/>
      <c r="H9" s="121"/>
      <c r="I9" s="326"/>
      <c r="J9" s="327"/>
      <c r="K9" s="191"/>
    </row>
    <row r="10" spans="2:11" ht="18" customHeight="1">
      <c r="B10" s="14" t="s">
        <v>8</v>
      </c>
      <c r="C10" s="46">
        <v>1219.234484835</v>
      </c>
      <c r="D10" s="41">
        <v>1238.9234377461</v>
      </c>
      <c r="E10" s="328">
        <f>'příjmy+výdaje SR leden-aktuální'!E10</f>
        <v>1325.356522853</v>
      </c>
      <c r="F10" s="198">
        <f>E10-D10</f>
        <v>86.43308510689985</v>
      </c>
      <c r="G10" s="41">
        <f>E10-C10</f>
        <v>106.12203801799978</v>
      </c>
      <c r="H10" s="118">
        <f>E10/D10*100</f>
        <v>106.97646702560914</v>
      </c>
      <c r="I10" s="329">
        <f>E10/C10*100</f>
        <v>108.70398921109596</v>
      </c>
      <c r="J10" s="330"/>
      <c r="K10" s="191"/>
    </row>
    <row r="11" spans="2:11" ht="18" customHeight="1">
      <c r="B11" s="171" t="s">
        <v>9</v>
      </c>
      <c r="C11" s="53">
        <v>722.293925283</v>
      </c>
      <c r="D11" s="42">
        <v>725.8164761346502</v>
      </c>
      <c r="E11" s="331">
        <f>'příjmy+výdaje SR leden-aktuální'!E11</f>
        <v>768.940220889</v>
      </c>
      <c r="F11" s="53">
        <f>E11-D11</f>
        <v>43.12374475434979</v>
      </c>
      <c r="G11" s="42">
        <f>E11-C11</f>
        <v>46.64629560599997</v>
      </c>
      <c r="H11" s="170">
        <f>E11/D11*100</f>
        <v>105.9414116615272</v>
      </c>
      <c r="I11" s="332">
        <f>E11/C11*100</f>
        <v>106.45807668778657</v>
      </c>
      <c r="J11" s="333"/>
      <c r="K11" s="67"/>
    </row>
    <row r="12" spans="2:11" ht="12.75">
      <c r="B12" s="11" t="s">
        <v>10</v>
      </c>
      <c r="C12" s="43"/>
      <c r="D12" s="38"/>
      <c r="E12" s="325"/>
      <c r="F12" s="43"/>
      <c r="G12" s="38"/>
      <c r="H12" s="116"/>
      <c r="I12" s="334"/>
      <c r="J12" s="327"/>
      <c r="K12" s="67"/>
    </row>
    <row r="13" spans="2:11" ht="12.75">
      <c r="B13" s="11" t="s">
        <v>11</v>
      </c>
      <c r="C13" s="43">
        <v>280.9</v>
      </c>
      <c r="D13" s="38">
        <v>278.97795266644</v>
      </c>
      <c r="E13" s="325">
        <f>'příjmy+výdaje SR leden-aktuální'!E13</f>
        <v>297.9</v>
      </c>
      <c r="F13" s="43">
        <f aca="true" t="shared" si="0" ref="F13:F34">E13-D13</f>
        <v>18.922047333559988</v>
      </c>
      <c r="G13" s="38">
        <f aca="true" t="shared" si="1" ref="G13:G34">E13-C13</f>
        <v>17</v>
      </c>
      <c r="H13" s="116">
        <f aca="true" t="shared" si="2" ref="H13:H34">E13/D13*100</f>
        <v>106.78263180036458</v>
      </c>
      <c r="I13" s="334">
        <f aca="true" t="shared" si="3" ref="I13:I34">E13/C13*100</f>
        <v>106.05197579209684</v>
      </c>
      <c r="J13" s="327"/>
      <c r="K13" s="67"/>
    </row>
    <row r="14" spans="2:11" ht="12.75">
      <c r="B14" s="168" t="s">
        <v>12</v>
      </c>
      <c r="C14" s="43">
        <v>154.7</v>
      </c>
      <c r="D14" s="37">
        <v>159.28040194969998</v>
      </c>
      <c r="E14" s="325">
        <f>'příjmy+výdaje SR leden-aktuální'!E14</f>
        <v>157.4</v>
      </c>
      <c r="F14" s="43">
        <f t="shared" si="0"/>
        <v>-1.8804019496999729</v>
      </c>
      <c r="G14" s="37">
        <f t="shared" si="1"/>
        <v>2.700000000000017</v>
      </c>
      <c r="H14" s="116">
        <f t="shared" si="2"/>
        <v>98.81943922373212</v>
      </c>
      <c r="I14" s="334">
        <f t="shared" si="3"/>
        <v>101.74531351001941</v>
      </c>
      <c r="J14" s="327"/>
      <c r="K14" s="67"/>
    </row>
    <row r="15" spans="2:11" ht="12.75">
      <c r="B15" s="9" t="s">
        <v>13</v>
      </c>
      <c r="C15" s="43">
        <v>81.9</v>
      </c>
      <c r="D15" s="37">
        <v>81.83003551712001</v>
      </c>
      <c r="E15" s="325">
        <f>'příjmy+výdaje SR leden-aktuální'!E15</f>
        <v>83.8</v>
      </c>
      <c r="F15" s="43">
        <f t="shared" si="0"/>
        <v>1.9699644828799876</v>
      </c>
      <c r="G15" s="37">
        <f t="shared" si="1"/>
        <v>1.8999999999999915</v>
      </c>
      <c r="H15" s="116">
        <f t="shared" si="2"/>
        <v>102.4073855894488</v>
      </c>
      <c r="I15" s="334">
        <f t="shared" si="3"/>
        <v>102.31990231990231</v>
      </c>
      <c r="J15" s="327"/>
      <c r="K15" s="67"/>
    </row>
    <row r="16" spans="2:11" ht="12.75">
      <c r="B16" s="10" t="s">
        <v>14</v>
      </c>
      <c r="C16" s="43">
        <v>55.5</v>
      </c>
      <c r="D16" s="37">
        <v>58.81111320525</v>
      </c>
      <c r="E16" s="325">
        <f>'příjmy+výdaje SR leden-aktuální'!E16</f>
        <v>56.1</v>
      </c>
      <c r="F16" s="43">
        <f t="shared" si="0"/>
        <v>-2.711113205250001</v>
      </c>
      <c r="G16" s="37">
        <f t="shared" si="1"/>
        <v>0.6000000000000014</v>
      </c>
      <c r="H16" s="116">
        <f t="shared" si="2"/>
        <v>95.39013452136462</v>
      </c>
      <c r="I16" s="334">
        <f t="shared" si="3"/>
        <v>101.0810810810811</v>
      </c>
      <c r="J16" s="327"/>
      <c r="K16" s="191"/>
    </row>
    <row r="17" spans="2:11" ht="12.75">
      <c r="B17" s="10" t="s">
        <v>15</v>
      </c>
      <c r="C17" s="43">
        <v>1.9</v>
      </c>
      <c r="D17" s="37">
        <v>2.19376705855</v>
      </c>
      <c r="E17" s="325">
        <f>'příjmy+výdaje SR leden-aktuální'!E17</f>
        <v>2.1</v>
      </c>
      <c r="F17" s="43">
        <f t="shared" si="0"/>
        <v>-0.09376705855000012</v>
      </c>
      <c r="G17" s="37">
        <f t="shared" si="1"/>
        <v>0.20000000000000018</v>
      </c>
      <c r="H17" s="116">
        <f t="shared" si="2"/>
        <v>95.72575136523488</v>
      </c>
      <c r="I17" s="334">
        <f t="shared" si="3"/>
        <v>110.5263157894737</v>
      </c>
      <c r="J17" s="327"/>
      <c r="K17" s="191"/>
    </row>
    <row r="18" spans="2:13" ht="12.75">
      <c r="B18" s="11" t="s">
        <v>16</v>
      </c>
      <c r="C18" s="43">
        <v>118.4</v>
      </c>
      <c r="D18" s="37">
        <v>117.45542331909</v>
      </c>
      <c r="E18" s="325">
        <f>'příjmy+výdaje SR leden-aktuální'!E18</f>
        <v>124.4</v>
      </c>
      <c r="F18" s="43">
        <f t="shared" si="0"/>
        <v>6.944576680910004</v>
      </c>
      <c r="G18" s="37">
        <f t="shared" si="1"/>
        <v>6</v>
      </c>
      <c r="H18" s="116">
        <f t="shared" si="2"/>
        <v>105.91252109495511</v>
      </c>
      <c r="I18" s="334">
        <f t="shared" si="3"/>
        <v>105.06756756756756</v>
      </c>
      <c r="J18" s="327"/>
      <c r="K18" s="67"/>
      <c r="L18" s="8"/>
      <c r="M18" s="8"/>
    </row>
    <row r="19" spans="2:13" ht="12.75">
      <c r="B19" s="11" t="s">
        <v>17</v>
      </c>
      <c r="C19" s="43">
        <v>145.4</v>
      </c>
      <c r="D19" s="37">
        <v>146.54291991181</v>
      </c>
      <c r="E19" s="325">
        <f>'příjmy+výdaje SR leden-aktuální'!E19</f>
        <v>165.6</v>
      </c>
      <c r="F19" s="43">
        <f t="shared" si="0"/>
        <v>19.05708008818999</v>
      </c>
      <c r="G19" s="37">
        <f t="shared" si="1"/>
        <v>20.19999999999999</v>
      </c>
      <c r="H19" s="116">
        <f t="shared" si="2"/>
        <v>113.00443590154924</v>
      </c>
      <c r="I19" s="334">
        <f t="shared" si="3"/>
        <v>113.8927097661623</v>
      </c>
      <c r="J19" s="327"/>
      <c r="K19" s="67"/>
      <c r="L19" s="8"/>
      <c r="M19" s="8"/>
    </row>
    <row r="20" spans="2:13" ht="12.75">
      <c r="B20" s="11" t="s">
        <v>18</v>
      </c>
      <c r="C20" s="43">
        <v>10.7</v>
      </c>
      <c r="D20" s="37">
        <v>12.4049532728</v>
      </c>
      <c r="E20" s="325">
        <f>'příjmy+výdaje SR leden-aktuální'!E20</f>
        <v>12</v>
      </c>
      <c r="F20" s="43">
        <f t="shared" si="0"/>
        <v>-0.40495327280000026</v>
      </c>
      <c r="G20" s="37">
        <f t="shared" si="1"/>
        <v>1.3000000000000007</v>
      </c>
      <c r="H20" s="116">
        <f t="shared" si="2"/>
        <v>96.7355518082609</v>
      </c>
      <c r="I20" s="334">
        <f t="shared" si="3"/>
        <v>112.14953271028038</v>
      </c>
      <c r="J20" s="327"/>
      <c r="K20" s="67"/>
      <c r="L20" s="335"/>
      <c r="M20" s="8"/>
    </row>
    <row r="21" spans="2:13" ht="12.75">
      <c r="B21" s="189" t="s">
        <v>19</v>
      </c>
      <c r="C21" s="43">
        <v>127.9</v>
      </c>
      <c r="D21" s="37">
        <v>127.82587992236</v>
      </c>
      <c r="E21" s="325">
        <f>'příjmy+výdaje SR leden-aktuální'!E21</f>
        <v>146.2</v>
      </c>
      <c r="F21" s="43">
        <f t="shared" si="0"/>
        <v>18.374120077639986</v>
      </c>
      <c r="G21" s="37">
        <f t="shared" si="1"/>
        <v>18.299999999999983</v>
      </c>
      <c r="H21" s="116">
        <f t="shared" si="2"/>
        <v>114.37433490682811</v>
      </c>
      <c r="I21" s="334">
        <f t="shared" si="3"/>
        <v>114.30805316653634</v>
      </c>
      <c r="J21" s="327"/>
      <c r="K21" s="67"/>
      <c r="L21" s="8"/>
      <c r="M21" s="8"/>
    </row>
    <row r="22" spans="2:13" ht="12.75">
      <c r="B22" s="189" t="s">
        <v>20</v>
      </c>
      <c r="C22" s="43">
        <v>6.8</v>
      </c>
      <c r="D22" s="37">
        <v>6.31208671665</v>
      </c>
      <c r="E22" s="325">
        <f>'příjmy+výdaje SR leden-aktuální'!E22</f>
        <v>7.4</v>
      </c>
      <c r="F22" s="43">
        <f t="shared" si="0"/>
        <v>1.0879132833500007</v>
      </c>
      <c r="G22" s="37">
        <f t="shared" si="1"/>
        <v>0.6000000000000005</v>
      </c>
      <c r="H22" s="116">
        <f t="shared" si="2"/>
        <v>117.23539824762399</v>
      </c>
      <c r="I22" s="334">
        <f t="shared" si="3"/>
        <v>108.82352941176472</v>
      </c>
      <c r="J22" s="327"/>
      <c r="K22" s="67"/>
      <c r="L22" s="8"/>
      <c r="M22" s="8"/>
    </row>
    <row r="23" spans="2:13" ht="12.75" hidden="1">
      <c r="B23" s="11" t="s">
        <v>21</v>
      </c>
      <c r="C23" s="290">
        <v>1.420502</v>
      </c>
      <c r="D23" s="37">
        <v>1.27332392074</v>
      </c>
      <c r="E23" s="325" t="e">
        <f>'příjmy+výdaje SR leden-aktuální'!#REF!</f>
        <v>#REF!</v>
      </c>
      <c r="F23" s="43" t="e">
        <f t="shared" si="0"/>
        <v>#REF!</v>
      </c>
      <c r="G23" s="37" t="e">
        <f t="shared" si="1"/>
        <v>#REF!</v>
      </c>
      <c r="H23" s="116" t="e">
        <f t="shared" si="2"/>
        <v>#REF!</v>
      </c>
      <c r="I23" s="334" t="e">
        <f t="shared" si="3"/>
        <v>#REF!</v>
      </c>
      <c r="J23" s="327"/>
      <c r="K23" s="336"/>
      <c r="L23" s="8"/>
      <c r="M23" s="337"/>
    </row>
    <row r="24" spans="2:13" ht="12.75">
      <c r="B24" s="11" t="s">
        <v>22</v>
      </c>
      <c r="C24" s="43">
        <v>12</v>
      </c>
      <c r="D24" s="37">
        <v>13.635533123170001</v>
      </c>
      <c r="E24" s="325">
        <f>'příjmy+výdaje SR leden-aktuální'!E23</f>
        <v>12.3</v>
      </c>
      <c r="F24" s="43">
        <f t="shared" si="0"/>
        <v>-1.3355331231700003</v>
      </c>
      <c r="G24" s="37">
        <f t="shared" si="1"/>
        <v>0.3000000000000007</v>
      </c>
      <c r="H24" s="116">
        <f t="shared" si="2"/>
        <v>90.20549390254047</v>
      </c>
      <c r="I24" s="334">
        <f t="shared" si="3"/>
        <v>102.50000000000001</v>
      </c>
      <c r="J24" s="327"/>
      <c r="K24" s="67"/>
      <c r="L24" s="8"/>
      <c r="M24" s="8"/>
    </row>
    <row r="25" spans="2:13" ht="12.75">
      <c r="B25" s="11" t="s">
        <v>23</v>
      </c>
      <c r="C25" s="43">
        <v>0</v>
      </c>
      <c r="D25" s="37">
        <v>0.00321932585</v>
      </c>
      <c r="E25" s="325">
        <f>'příjmy+výdaje SR leden-aktuální'!E24</f>
        <v>0</v>
      </c>
      <c r="F25" s="43">
        <f t="shared" si="0"/>
        <v>-0.00321932585</v>
      </c>
      <c r="G25" s="37">
        <f t="shared" si="1"/>
        <v>0</v>
      </c>
      <c r="H25" s="116">
        <f t="shared" si="2"/>
        <v>0</v>
      </c>
      <c r="I25" s="334" t="e">
        <f t="shared" si="3"/>
        <v>#DIV/0!</v>
      </c>
      <c r="J25" s="327"/>
      <c r="K25" s="67"/>
      <c r="L25" s="8"/>
      <c r="M25" s="8"/>
    </row>
    <row r="26" spans="2:13" ht="12.75">
      <c r="B26" s="189" t="s">
        <v>24</v>
      </c>
      <c r="C26" s="43">
        <v>0</v>
      </c>
      <c r="D26" s="37">
        <v>0.00202033007</v>
      </c>
      <c r="E26" s="325">
        <f>'příjmy+výdaje SR leden-aktuální'!E25</f>
        <v>0</v>
      </c>
      <c r="F26" s="43">
        <f t="shared" si="0"/>
        <v>-0.00202033007</v>
      </c>
      <c r="G26" s="37">
        <f t="shared" si="1"/>
        <v>0</v>
      </c>
      <c r="H26" s="116">
        <f t="shared" si="2"/>
        <v>0</v>
      </c>
      <c r="I26" s="334" t="e">
        <f t="shared" si="3"/>
        <v>#DIV/0!</v>
      </c>
      <c r="J26" s="327"/>
      <c r="K26" s="67"/>
      <c r="L26" s="8"/>
      <c r="M26" s="8"/>
    </row>
    <row r="27" spans="2:13" ht="12.75">
      <c r="B27" s="189" t="s">
        <v>113</v>
      </c>
      <c r="C27" s="43">
        <v>12</v>
      </c>
      <c r="D27" s="37">
        <v>13.63029346725</v>
      </c>
      <c r="E27" s="325">
        <f>'příjmy+výdaje SR leden-aktuální'!E26</f>
        <v>12.3</v>
      </c>
      <c r="F27" s="43">
        <f t="shared" si="0"/>
        <v>-1.3302934672499998</v>
      </c>
      <c r="G27" s="37">
        <f t="shared" si="1"/>
        <v>0.3000000000000007</v>
      </c>
      <c r="H27" s="116">
        <f t="shared" si="2"/>
        <v>90.24017002681312</v>
      </c>
      <c r="I27" s="334">
        <f t="shared" si="3"/>
        <v>102.50000000000001</v>
      </c>
      <c r="J27" s="327"/>
      <c r="K27" s="338"/>
      <c r="L27" s="8"/>
      <c r="M27" s="8"/>
    </row>
    <row r="28" spans="2:13" ht="12.75">
      <c r="B28" s="11" t="s">
        <v>108</v>
      </c>
      <c r="C28" s="43">
        <v>1.55</v>
      </c>
      <c r="D28" s="37">
        <v>1.645861</v>
      </c>
      <c r="E28" s="325">
        <f>'příjmy+výdaje SR leden-aktuální'!E27</f>
        <v>1.55</v>
      </c>
      <c r="F28" s="43">
        <f t="shared" si="0"/>
        <v>-0.09586099999999997</v>
      </c>
      <c r="G28" s="37">
        <f t="shared" si="1"/>
        <v>0</v>
      </c>
      <c r="H28" s="116">
        <f t="shared" si="2"/>
        <v>94.17563208557709</v>
      </c>
      <c r="I28" s="334">
        <f t="shared" si="3"/>
        <v>100</v>
      </c>
      <c r="J28" s="327"/>
      <c r="K28" s="67"/>
      <c r="L28" s="8"/>
      <c r="M28" s="8"/>
    </row>
    <row r="29" spans="2:13" ht="12.75">
      <c r="B29" s="11" t="s">
        <v>25</v>
      </c>
      <c r="C29" s="43">
        <v>0.2</v>
      </c>
      <c r="D29" s="37">
        <v>0.41296506832</v>
      </c>
      <c r="E29" s="325">
        <f>'příjmy+výdaje SR leden-aktuální'!E28</f>
        <v>0.3</v>
      </c>
      <c r="F29" s="43">
        <f t="shared" si="0"/>
        <v>-0.11296506832000003</v>
      </c>
      <c r="G29" s="37">
        <f t="shared" si="1"/>
        <v>0.09999999999999998</v>
      </c>
      <c r="H29" s="116">
        <f t="shared" si="2"/>
        <v>72.64536955158027</v>
      </c>
      <c r="I29" s="334">
        <f t="shared" si="3"/>
        <v>149.99999999999997</v>
      </c>
      <c r="J29" s="327"/>
      <c r="K29" s="67"/>
      <c r="L29" s="8"/>
      <c r="M29" s="8"/>
    </row>
    <row r="30" spans="2:13" ht="12.75">
      <c r="B30" s="12" t="s">
        <v>128</v>
      </c>
      <c r="C30" s="43">
        <v>4.8</v>
      </c>
      <c r="D30" s="37">
        <v>4.69314774496</v>
      </c>
      <c r="E30" s="325">
        <f>'příjmy+výdaje SR leden-aktuální'!E29</f>
        <v>4.8</v>
      </c>
      <c r="F30" s="43">
        <f t="shared" si="0"/>
        <v>0.10685225503999973</v>
      </c>
      <c r="G30" s="37">
        <f t="shared" si="1"/>
        <v>0</v>
      </c>
      <c r="H30" s="116">
        <f t="shared" si="2"/>
        <v>102.27677160078221</v>
      </c>
      <c r="I30" s="334">
        <f t="shared" si="3"/>
        <v>100</v>
      </c>
      <c r="J30" s="327"/>
      <c r="K30" s="67"/>
      <c r="L30" s="8"/>
      <c r="M30" s="8"/>
    </row>
    <row r="31" spans="2:13" ht="12.75">
      <c r="B31" s="11" t="s">
        <v>129</v>
      </c>
      <c r="C31" s="43">
        <v>4.343925283000044</v>
      </c>
      <c r="D31" s="37">
        <v>3.172271351160213</v>
      </c>
      <c r="E31" s="325">
        <f>'příjmy+výdaje SR leden-aktuální'!E30</f>
        <v>4.690220889000032</v>
      </c>
      <c r="F31" s="43">
        <f t="shared" si="0"/>
        <v>1.5179495378398187</v>
      </c>
      <c r="G31" s="37">
        <f t="shared" si="1"/>
        <v>0.34629560599998754</v>
      </c>
      <c r="H31" s="116">
        <f t="shared" si="2"/>
        <v>147.85055784350385</v>
      </c>
      <c r="I31" s="334">
        <f t="shared" si="3"/>
        <v>107.97195125236652</v>
      </c>
      <c r="J31" s="327"/>
      <c r="K31" s="67"/>
      <c r="L31" s="8"/>
      <c r="M31" s="8"/>
    </row>
    <row r="32" spans="2:13" s="13" customFormat="1" ht="18" customHeight="1">
      <c r="B32" s="171" t="s">
        <v>26</v>
      </c>
      <c r="C32" s="56">
        <v>496.940559552</v>
      </c>
      <c r="D32" s="45">
        <v>513.1069616114501</v>
      </c>
      <c r="E32" s="339">
        <f>'příjmy+výdaje SR leden-aktuální'!E31</f>
        <v>556.416301964</v>
      </c>
      <c r="F32" s="56">
        <f t="shared" si="0"/>
        <v>43.30934035254995</v>
      </c>
      <c r="G32" s="45">
        <f t="shared" si="1"/>
        <v>59.47574241199999</v>
      </c>
      <c r="H32" s="170">
        <f t="shared" si="2"/>
        <v>108.4406066556832</v>
      </c>
      <c r="I32" s="332">
        <f t="shared" si="3"/>
        <v>111.96838158382934</v>
      </c>
      <c r="J32" s="340"/>
      <c r="K32" s="341"/>
      <c r="L32" s="342"/>
      <c r="M32" s="343"/>
    </row>
    <row r="33" spans="2:13" ht="13.5">
      <c r="B33" s="11" t="s">
        <v>27</v>
      </c>
      <c r="C33" s="43">
        <v>443.688485533</v>
      </c>
      <c r="D33" s="38">
        <v>456.24009238930495</v>
      </c>
      <c r="E33" s="325">
        <f>'příjmy+výdaje SR leden-aktuální'!E32</f>
        <v>494.646149702</v>
      </c>
      <c r="F33" s="43">
        <f t="shared" si="0"/>
        <v>38.406057312695054</v>
      </c>
      <c r="G33" s="38">
        <f t="shared" si="1"/>
        <v>50.957664169</v>
      </c>
      <c r="H33" s="116">
        <f t="shared" si="2"/>
        <v>108.4179487847209</v>
      </c>
      <c r="I33" s="334">
        <f t="shared" si="3"/>
        <v>111.4850093771951</v>
      </c>
      <c r="J33" s="327"/>
      <c r="K33" s="344"/>
      <c r="L33" s="342"/>
      <c r="M33" s="8"/>
    </row>
    <row r="34" spans="2:12" ht="18" customHeight="1">
      <c r="B34" s="14" t="s">
        <v>28</v>
      </c>
      <c r="C34" s="46">
        <v>95.26315657399999</v>
      </c>
      <c r="D34" s="47">
        <v>164.99506071392003</v>
      </c>
      <c r="E34" s="328">
        <f>'příjmy+výdaje SR leden-aktuální'!E33</f>
        <v>140.002548998</v>
      </c>
      <c r="F34" s="46">
        <f t="shared" si="0"/>
        <v>-24.992511715920017</v>
      </c>
      <c r="G34" s="47">
        <f t="shared" si="1"/>
        <v>44.739392424000016</v>
      </c>
      <c r="H34" s="118">
        <f t="shared" si="2"/>
        <v>84.8525697631314</v>
      </c>
      <c r="I34" s="329">
        <f t="shared" si="3"/>
        <v>146.9640037481297</v>
      </c>
      <c r="J34" s="330"/>
      <c r="K34" s="67"/>
      <c r="L34" s="67"/>
    </row>
    <row r="35" spans="2:12" ht="12.75">
      <c r="B35" s="11" t="s">
        <v>10</v>
      </c>
      <c r="C35" s="43"/>
      <c r="D35" s="38"/>
      <c r="E35" s="325"/>
      <c r="F35" s="43"/>
      <c r="G35" s="38"/>
      <c r="H35" s="116"/>
      <c r="I35" s="334"/>
      <c r="J35" s="192"/>
      <c r="K35" s="21"/>
      <c r="L35" s="192"/>
    </row>
    <row r="36" spans="2:12" ht="12.75">
      <c r="B36" s="15" t="s">
        <v>29</v>
      </c>
      <c r="C36" s="54">
        <v>92.18824477400001</v>
      </c>
      <c r="D36" s="50">
        <v>159.26330449815998</v>
      </c>
      <c r="E36" s="345">
        <f>'příjmy+výdaje SR leden-aktuální'!E35</f>
        <v>115.414799138</v>
      </c>
      <c r="F36" s="71">
        <f aca="true" t="shared" si="4" ref="F36:F44">E36-D36</f>
        <v>-43.848505360159976</v>
      </c>
      <c r="G36" s="50">
        <f aca="true" t="shared" si="5" ref="G36:G44">E36-C36</f>
        <v>23.226554363999995</v>
      </c>
      <c r="H36" s="123">
        <f aca="true" t="shared" si="6" ref="H36:H44">E36/D36*100</f>
        <v>72.46791688874787</v>
      </c>
      <c r="I36" s="346">
        <f aca="true" t="shared" si="7" ref="I36:I44">E36/C36*100</f>
        <v>125.1947028831496</v>
      </c>
      <c r="J36" s="347"/>
      <c r="K36" s="21"/>
      <c r="L36" s="192"/>
    </row>
    <row r="37" spans="2:12" ht="12.75">
      <c r="B37" s="15" t="s">
        <v>133</v>
      </c>
      <c r="C37" s="54">
        <v>70.21729059</v>
      </c>
      <c r="D37" s="50">
        <v>119.40801098865002</v>
      </c>
      <c r="E37" s="345">
        <f>'příjmy+výdaje SR leden-aktuální'!E36</f>
        <v>92.483425587</v>
      </c>
      <c r="F37" s="71">
        <f t="shared" si="4"/>
        <v>-26.92458540165002</v>
      </c>
      <c r="G37" s="50">
        <f t="shared" si="5"/>
        <v>22.266134996999995</v>
      </c>
      <c r="H37" s="123">
        <f t="shared" si="6"/>
        <v>77.45160883367427</v>
      </c>
      <c r="I37" s="346">
        <f t="shared" si="7"/>
        <v>131.71033061787068</v>
      </c>
      <c r="J37" s="348"/>
      <c r="K37" s="349"/>
      <c r="L37" s="192"/>
    </row>
    <row r="38" spans="2:12" ht="12.75" hidden="1">
      <c r="B38" s="16" t="s">
        <v>30</v>
      </c>
      <c r="C38" s="54"/>
      <c r="D38" s="50"/>
      <c r="E38" s="345" t="e">
        <f>'příjmy+výdaje SR leden-aktuální'!#REF!</f>
        <v>#REF!</v>
      </c>
      <c r="F38" s="71" t="e">
        <f t="shared" si="4"/>
        <v>#REF!</v>
      </c>
      <c r="G38" s="50" t="e">
        <f t="shared" si="5"/>
        <v>#REF!</v>
      </c>
      <c r="H38" s="123" t="e">
        <f t="shared" si="6"/>
        <v>#REF!</v>
      </c>
      <c r="I38" s="346" t="e">
        <f t="shared" si="7"/>
        <v>#REF!</v>
      </c>
      <c r="J38" s="347"/>
      <c r="K38" s="349"/>
      <c r="L38" s="192"/>
    </row>
    <row r="39" spans="2:12" ht="12.75">
      <c r="B39" s="16" t="s">
        <v>31</v>
      </c>
      <c r="C39" s="54">
        <v>1.19418</v>
      </c>
      <c r="D39" s="50">
        <v>1.1527607807</v>
      </c>
      <c r="E39" s="345">
        <f>'příjmy+výdaje SR leden-aktuální'!E37</f>
        <v>1.13442</v>
      </c>
      <c r="F39" s="71">
        <f t="shared" si="4"/>
        <v>-0.018340780700000003</v>
      </c>
      <c r="G39" s="50">
        <f t="shared" si="5"/>
        <v>-0.059760000000000035</v>
      </c>
      <c r="H39" s="123">
        <f t="shared" si="6"/>
        <v>98.4089690587094</v>
      </c>
      <c r="I39" s="346">
        <f t="shared" si="7"/>
        <v>94.99572928704215</v>
      </c>
      <c r="J39" s="347"/>
      <c r="K39" s="207"/>
      <c r="L39" s="192"/>
    </row>
    <row r="40" spans="2:11" ht="12.75" hidden="1">
      <c r="B40" s="16" t="s">
        <v>32</v>
      </c>
      <c r="C40" s="54">
        <v>0.31</v>
      </c>
      <c r="D40" s="50">
        <v>0.21886923502000002</v>
      </c>
      <c r="E40" s="345" t="e">
        <f>'příjmy+výdaje SR leden-aktuální'!#REF!</f>
        <v>#REF!</v>
      </c>
      <c r="F40" s="71" t="e">
        <f t="shared" si="4"/>
        <v>#REF!</v>
      </c>
      <c r="G40" s="50" t="e">
        <f t="shared" si="5"/>
        <v>#REF!</v>
      </c>
      <c r="H40" s="123" t="e">
        <f t="shared" si="6"/>
        <v>#REF!</v>
      </c>
      <c r="I40" s="346" t="e">
        <f t="shared" si="7"/>
        <v>#REF!</v>
      </c>
      <c r="J40" s="347"/>
      <c r="K40" s="349"/>
    </row>
    <row r="41" spans="2:11" ht="12.75">
      <c r="B41" s="215" t="s">
        <v>126</v>
      </c>
      <c r="C41" s="54">
        <v>1.656</v>
      </c>
      <c r="D41" s="50">
        <v>1.7254826804899999</v>
      </c>
      <c r="E41" s="345">
        <f>'příjmy+výdaje SR leden-aktuální'!E38</f>
        <v>1.68</v>
      </c>
      <c r="F41" s="71">
        <f t="shared" si="4"/>
        <v>-0.04548268048999993</v>
      </c>
      <c r="G41" s="50">
        <f t="shared" si="5"/>
        <v>0.02400000000000002</v>
      </c>
      <c r="H41" s="123">
        <f t="shared" si="6"/>
        <v>97.36406044498321</v>
      </c>
      <c r="I41" s="346">
        <f t="shared" si="7"/>
        <v>101.44927536231884</v>
      </c>
      <c r="J41" s="347"/>
      <c r="K41" s="349"/>
    </row>
    <row r="42" spans="2:11" ht="12.75">
      <c r="B42" s="15" t="s">
        <v>33</v>
      </c>
      <c r="C42" s="54">
        <v>0.3465</v>
      </c>
      <c r="D42" s="50">
        <v>0.6318006327299998</v>
      </c>
      <c r="E42" s="345">
        <f>'příjmy+výdaje SR leden-aktuální'!E39</f>
        <v>3.5265</v>
      </c>
      <c r="F42" s="71">
        <f t="shared" si="4"/>
        <v>2.8946993672700003</v>
      </c>
      <c r="G42" s="50">
        <f t="shared" si="5"/>
        <v>3.18</v>
      </c>
      <c r="H42" s="123">
        <f t="shared" si="6"/>
        <v>558.1665825122798</v>
      </c>
      <c r="I42" s="346">
        <f t="shared" si="7"/>
        <v>1017.7489177489178</v>
      </c>
      <c r="J42" s="347"/>
      <c r="K42" s="349"/>
    </row>
    <row r="43" spans="2:11" ht="12.75">
      <c r="B43" s="15" t="s">
        <v>34</v>
      </c>
      <c r="C43" s="54">
        <v>0</v>
      </c>
      <c r="D43" s="50">
        <v>7.622044E-05</v>
      </c>
      <c r="E43" s="345">
        <f>'příjmy+výdaje SR leden-aktuální'!E40</f>
        <v>0</v>
      </c>
      <c r="F43" s="71">
        <f t="shared" si="4"/>
        <v>-7.622044E-05</v>
      </c>
      <c r="G43" s="50">
        <f t="shared" si="5"/>
        <v>0</v>
      </c>
      <c r="H43" s="123">
        <f t="shared" si="6"/>
        <v>0</v>
      </c>
      <c r="I43" s="346" t="e">
        <f t="shared" si="7"/>
        <v>#DIV/0!</v>
      </c>
      <c r="J43" s="347"/>
      <c r="K43" s="350"/>
    </row>
    <row r="44" spans="2:11" ht="13.5" thickBot="1">
      <c r="B44" s="216" t="s">
        <v>35</v>
      </c>
      <c r="C44" s="55">
        <v>2.7284118</v>
      </c>
      <c r="D44" s="51">
        <v>5.099879362589999</v>
      </c>
      <c r="E44" s="351">
        <f>'příjmy+výdaje SR leden-aktuální'!E41</f>
        <v>21.06124986</v>
      </c>
      <c r="F44" s="352">
        <f t="shared" si="4"/>
        <v>15.961370497410002</v>
      </c>
      <c r="G44" s="51">
        <f t="shared" si="5"/>
        <v>18.33283806</v>
      </c>
      <c r="H44" s="167">
        <f t="shared" si="6"/>
        <v>412.97545221351936</v>
      </c>
      <c r="I44" s="353">
        <f t="shared" si="7"/>
        <v>771.9234266616206</v>
      </c>
      <c r="J44" s="347"/>
      <c r="K44" s="349"/>
    </row>
    <row r="45" spans="2:11" ht="12.75" customHeight="1" hidden="1">
      <c r="B45" s="15" t="s">
        <v>36</v>
      </c>
      <c r="C45" s="54"/>
      <c r="D45" s="61" t="e">
        <f>C45/#REF!*100</f>
        <v>#REF!</v>
      </c>
      <c r="E45" s="48">
        <v>12.938761375</v>
      </c>
      <c r="F45" s="50">
        <v>0.003</v>
      </c>
      <c r="G45" s="50">
        <v>0.0003320585</v>
      </c>
      <c r="H45" s="123">
        <f>G45/F45*100</f>
        <v>11.068616666666665</v>
      </c>
      <c r="I45" s="123" t="e">
        <f>G45/C45*100</f>
        <v>#DIV/0!</v>
      </c>
      <c r="J45" s="347"/>
      <c r="K45" s="21"/>
    </row>
    <row r="46" spans="2:11" ht="12.75" customHeight="1" hidden="1">
      <c r="B46" s="16" t="s">
        <v>37</v>
      </c>
      <c r="C46" s="54"/>
      <c r="D46" s="61" t="e">
        <f>C46/#REF!*100</f>
        <v>#REF!</v>
      </c>
      <c r="E46" s="48">
        <v>0.172516</v>
      </c>
      <c r="F46" s="50">
        <v>0.172516</v>
      </c>
      <c r="G46" s="50">
        <v>0</v>
      </c>
      <c r="H46" s="123">
        <f>G46/F46*100</f>
        <v>0</v>
      </c>
      <c r="I46" s="123" t="e">
        <f>G46/C46*100</f>
        <v>#DIV/0!</v>
      </c>
      <c r="J46" s="347"/>
      <c r="K46" s="21"/>
    </row>
    <row r="47" spans="2:11" ht="12.75">
      <c r="B47" s="17" t="s">
        <v>130</v>
      </c>
      <c r="C47" s="208"/>
      <c r="D47" s="209"/>
      <c r="E47" s="208"/>
      <c r="F47" s="210"/>
      <c r="G47" s="210"/>
      <c r="H47" s="211"/>
      <c r="I47" s="211"/>
      <c r="J47" s="347"/>
      <c r="K47" s="207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92"/>
      <c r="K48" s="192"/>
    </row>
    <row r="49" spans="2:10" ht="12.75" customHeight="1">
      <c r="B49" s="17"/>
      <c r="C49" s="19"/>
      <c r="D49" s="19"/>
      <c r="E49" s="18"/>
      <c r="J49" s="192"/>
    </row>
    <row r="50" spans="3:10" ht="12.75" customHeight="1">
      <c r="C50" s="19"/>
      <c r="D50" s="19"/>
      <c r="E50" s="18"/>
      <c r="J50" s="192"/>
    </row>
    <row r="51" spans="3:10" ht="12.75" customHeight="1">
      <c r="C51" s="17"/>
      <c r="D51" s="17"/>
      <c r="E51" s="18"/>
      <c r="J51" s="192"/>
    </row>
    <row r="52" spans="2:10" ht="12.75" customHeight="1">
      <c r="B52" s="19"/>
      <c r="C52" s="19"/>
      <c r="D52" s="19"/>
      <c r="E52" s="22"/>
      <c r="F52" s="23"/>
      <c r="G52" s="8"/>
      <c r="H52" s="8"/>
      <c r="J52" s="192"/>
    </row>
    <row r="53" spans="2:10" ht="12.75" customHeight="1">
      <c r="B53" s="20"/>
      <c r="C53" s="20"/>
      <c r="D53" s="20"/>
      <c r="E53" s="22"/>
      <c r="F53" s="23"/>
      <c r="G53" s="8"/>
      <c r="H53" s="8"/>
      <c r="J53" s="192"/>
    </row>
    <row r="54" spans="2:10" ht="13.5" thickBot="1">
      <c r="B54" s="8"/>
      <c r="C54" s="8"/>
      <c r="D54" s="8"/>
      <c r="H54" s="2"/>
      <c r="I54" s="2"/>
      <c r="J54" s="192"/>
    </row>
    <row r="55" spans="2:10" ht="13.5" thickBot="1">
      <c r="B55" s="185"/>
      <c r="C55" s="461">
        <f>C4</f>
        <v>2018</v>
      </c>
      <c r="D55" s="462"/>
      <c r="E55" s="308">
        <f>E4</f>
        <v>2019</v>
      </c>
      <c r="F55" s="310"/>
      <c r="G55" s="310"/>
      <c r="H55" s="310"/>
      <c r="I55" s="311"/>
      <c r="J55" s="192"/>
    </row>
    <row r="56" spans="2:10" ht="12.75">
      <c r="B56" s="184"/>
      <c r="C56" s="312" t="s">
        <v>66</v>
      </c>
      <c r="D56" s="313" t="s">
        <v>137</v>
      </c>
      <c r="E56" s="184" t="s">
        <v>66</v>
      </c>
      <c r="F56" s="354" t="s">
        <v>4</v>
      </c>
      <c r="G56" s="315" t="s">
        <v>4</v>
      </c>
      <c r="H56" s="315" t="s">
        <v>78</v>
      </c>
      <c r="I56" s="316" t="s">
        <v>78</v>
      </c>
      <c r="J56" s="192"/>
    </row>
    <row r="57" spans="2:10" ht="13.5" thickBot="1">
      <c r="B57" s="182"/>
      <c r="C57" s="5" t="s">
        <v>67</v>
      </c>
      <c r="D57" s="181" t="s">
        <v>138</v>
      </c>
      <c r="E57" s="317" t="s">
        <v>67</v>
      </c>
      <c r="F57" s="318" t="str">
        <f>F6</f>
        <v>2019-2018 sk.</v>
      </c>
      <c r="G57" s="188" t="str">
        <f>G6</f>
        <v>2019-2018 SR</v>
      </c>
      <c r="H57" s="172" t="str">
        <f>H6</f>
        <v>2019/2018 sk.</v>
      </c>
      <c r="I57" s="319" t="str">
        <f>I6</f>
        <v>2019/2018 SR</v>
      </c>
      <c r="J57" s="192"/>
    </row>
    <row r="58" spans="2:11" ht="13.5" thickBot="1">
      <c r="B58" s="180"/>
      <c r="C58" s="129">
        <v>1</v>
      </c>
      <c r="D58" s="101">
        <v>2</v>
      </c>
      <c r="E58" s="320">
        <v>3</v>
      </c>
      <c r="F58" s="28" t="s">
        <v>139</v>
      </c>
      <c r="G58" s="28" t="s">
        <v>140</v>
      </c>
      <c r="H58" s="102" t="s">
        <v>141</v>
      </c>
      <c r="I58" s="321" t="s">
        <v>142</v>
      </c>
      <c r="J58" s="192"/>
      <c r="K58" s="192"/>
    </row>
    <row r="59" spans="2:10" ht="20.25" customHeight="1">
      <c r="B59" s="179" t="s">
        <v>38</v>
      </c>
      <c r="C59" s="52">
        <v>1364.497641409</v>
      </c>
      <c r="D59" s="355">
        <v>1400.9745522219512</v>
      </c>
      <c r="E59" s="356">
        <f>'příjmy+výdaje SR leden-aktuální'!E54</f>
        <v>1505.359071851</v>
      </c>
      <c r="F59" s="36">
        <f>E59-D59</f>
        <v>104.38451962904878</v>
      </c>
      <c r="G59" s="35">
        <f>E59-C59</f>
        <v>140.86143044200003</v>
      </c>
      <c r="H59" s="31">
        <f>E59/D59*100</f>
        <v>107.45085051427196</v>
      </c>
      <c r="I59" s="357">
        <f>E59/C59*100</f>
        <v>110.32331798657742</v>
      </c>
      <c r="J59" s="68"/>
    </row>
    <row r="60" spans="2:10" ht="18" customHeight="1">
      <c r="B60" s="14" t="s">
        <v>39</v>
      </c>
      <c r="C60" s="46">
        <v>1274.37410048</v>
      </c>
      <c r="D60" s="358">
        <v>1281.335632761851</v>
      </c>
      <c r="E60" s="328">
        <f>'příjmy+výdaje SR leden-aktuální'!E55</f>
        <v>1383.088855423</v>
      </c>
      <c r="F60" s="74">
        <f>E60-D60</f>
        <v>101.75322266114904</v>
      </c>
      <c r="G60" s="104">
        <f>E60-C60</f>
        <v>108.71475494300012</v>
      </c>
      <c r="H60" s="32">
        <f>E60/D60*100</f>
        <v>107.94118418777016</v>
      </c>
      <c r="I60" s="359">
        <f>E60/C60*100</f>
        <v>108.53083524704812</v>
      </c>
      <c r="J60" s="360"/>
    </row>
    <row r="61" spans="2:10" ht="12.75">
      <c r="B61" s="11" t="s">
        <v>10</v>
      </c>
      <c r="C61" s="43"/>
      <c r="D61" s="361"/>
      <c r="E61" s="325"/>
      <c r="F61" s="37"/>
      <c r="G61" s="38"/>
      <c r="H61" s="116"/>
      <c r="I61" s="334"/>
      <c r="J61" s="362"/>
    </row>
    <row r="62" spans="2:10" ht="12.75">
      <c r="B62" s="15" t="s">
        <v>40</v>
      </c>
      <c r="C62" s="71">
        <v>133.71883176</v>
      </c>
      <c r="D62" s="361">
        <v>133.50500861351</v>
      </c>
      <c r="E62" s="363">
        <f>'příjmy+výdaje SR leden-aktuální'!E57</f>
        <v>142.770256348</v>
      </c>
      <c r="F62" s="50">
        <f aca="true" t="shared" si="8" ref="F62:F82">E62-D62</f>
        <v>9.265247734490003</v>
      </c>
      <c r="G62" s="50">
        <f aca="true" t="shared" si="9" ref="G62:G82">E62-C62</f>
        <v>9.051424588000003</v>
      </c>
      <c r="H62" s="116">
        <f aca="true" t="shared" si="10" ref="H62:H82">E62/D62*100</f>
        <v>106.94000010240245</v>
      </c>
      <c r="I62" s="334">
        <f aca="true" t="shared" si="11" ref="I62:I82">E62/C62*100</f>
        <v>106.76899765640012</v>
      </c>
      <c r="J62" s="364"/>
    </row>
    <row r="63" spans="2:21" ht="12.75">
      <c r="B63" s="15" t="s">
        <v>41</v>
      </c>
      <c r="C63" s="71">
        <v>119.211493793</v>
      </c>
      <c r="D63" s="361">
        <v>109.61262823473</v>
      </c>
      <c r="E63" s="363">
        <f>'příjmy+výdaje SR leden-aktuální'!E58</f>
        <v>124.801370909</v>
      </c>
      <c r="F63" s="50">
        <f t="shared" si="8"/>
        <v>15.188742674270003</v>
      </c>
      <c r="G63" s="50">
        <f t="shared" si="9"/>
        <v>5.589877115999997</v>
      </c>
      <c r="H63" s="116">
        <f t="shared" si="10"/>
        <v>113.8567452663794</v>
      </c>
      <c r="I63" s="334">
        <f t="shared" si="11"/>
        <v>104.68904208658462</v>
      </c>
      <c r="J63" s="365"/>
      <c r="L63" s="365"/>
      <c r="M63" s="365"/>
      <c r="N63" s="365"/>
      <c r="O63" s="365"/>
      <c r="P63" s="365"/>
      <c r="Q63" s="365"/>
      <c r="R63" s="365"/>
      <c r="S63" s="365"/>
      <c r="T63" s="365"/>
      <c r="U63" s="8"/>
    </row>
    <row r="64" spans="2:21" ht="12.75">
      <c r="B64" s="15" t="s">
        <v>72</v>
      </c>
      <c r="C64" s="71">
        <v>45.2175</v>
      </c>
      <c r="D64" s="361">
        <v>40.72936408204</v>
      </c>
      <c r="E64" s="363">
        <f>'příjmy+výdaje SR leden-aktuální'!E59</f>
        <v>46.474</v>
      </c>
      <c r="F64" s="50">
        <f t="shared" si="8"/>
        <v>5.744635917959997</v>
      </c>
      <c r="G64" s="50">
        <f t="shared" si="9"/>
        <v>1.2564999999999955</v>
      </c>
      <c r="H64" s="116">
        <f t="shared" si="10"/>
        <v>114.1044085696716</v>
      </c>
      <c r="I64" s="334">
        <f t="shared" si="11"/>
        <v>102.77879139713606</v>
      </c>
      <c r="J64" s="364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1">
        <v>0.453</v>
      </c>
      <c r="D65" s="361">
        <v>0.41401508928999997</v>
      </c>
      <c r="E65" s="363">
        <f>'příjmy+výdaje SR leden-aktuální'!E60</f>
        <v>0.322</v>
      </c>
      <c r="F65" s="50">
        <f t="shared" si="8"/>
        <v>-0.09201508928999996</v>
      </c>
      <c r="G65" s="50">
        <f t="shared" si="9"/>
        <v>-0.131</v>
      </c>
      <c r="H65" s="116">
        <f t="shared" si="10"/>
        <v>77.77494307084366</v>
      </c>
      <c r="I65" s="334">
        <f t="shared" si="11"/>
        <v>71.08167770419426</v>
      </c>
      <c r="J65" s="364"/>
    </row>
    <row r="66" spans="2:10" ht="12.75">
      <c r="B66" s="15" t="s">
        <v>43</v>
      </c>
      <c r="C66" s="71">
        <v>47.836073021</v>
      </c>
      <c r="D66" s="361">
        <v>57.287766756669996</v>
      </c>
      <c r="E66" s="363">
        <f>'příjmy+výdaje SR leden-aktuální'!E61</f>
        <v>49.48774074799999</v>
      </c>
      <c r="F66" s="50">
        <f t="shared" si="8"/>
        <v>-7.800026008670002</v>
      </c>
      <c r="G66" s="50">
        <f t="shared" si="9"/>
        <v>1.651667726999996</v>
      </c>
      <c r="H66" s="116">
        <f t="shared" si="10"/>
        <v>86.3844823244714</v>
      </c>
      <c r="I66" s="334">
        <f t="shared" si="11"/>
        <v>103.45276612960039</v>
      </c>
      <c r="J66" s="364"/>
    </row>
    <row r="67" spans="2:10" ht="12.75">
      <c r="B67" s="15" t="s">
        <v>44</v>
      </c>
      <c r="C67" s="71">
        <v>11.777699032000001</v>
      </c>
      <c r="D67" s="361">
        <v>17.03449533754</v>
      </c>
      <c r="E67" s="363">
        <f>'příjmy+výdaje SR leden-aktuální'!E62</f>
        <v>16.570121791000002</v>
      </c>
      <c r="F67" s="50">
        <f t="shared" si="8"/>
        <v>-0.4643735465399992</v>
      </c>
      <c r="G67" s="50">
        <f t="shared" si="9"/>
        <v>4.792422759000001</v>
      </c>
      <c r="H67" s="116">
        <f t="shared" si="10"/>
        <v>97.27392248881814</v>
      </c>
      <c r="I67" s="334">
        <f t="shared" si="11"/>
        <v>140.6906539722147</v>
      </c>
      <c r="J67" s="364"/>
    </row>
    <row r="68" spans="2:10" ht="12.75">
      <c r="B68" s="15" t="s">
        <v>45</v>
      </c>
      <c r="C68" s="71">
        <v>34.946206094000004</v>
      </c>
      <c r="D68" s="361">
        <v>40.29650618566</v>
      </c>
      <c r="E68" s="363">
        <f>'příjmy+výdaje SR leden-aktuální'!E63</f>
        <v>40.689726658</v>
      </c>
      <c r="F68" s="50">
        <f t="shared" si="8"/>
        <v>0.3932204723399977</v>
      </c>
      <c r="G68" s="50">
        <f t="shared" si="9"/>
        <v>5.7435205639999936</v>
      </c>
      <c r="H68" s="116">
        <f t="shared" si="10"/>
        <v>100.97581778064901</v>
      </c>
      <c r="I68" s="334">
        <f t="shared" si="11"/>
        <v>116.4353193263692</v>
      </c>
      <c r="J68" s="364"/>
    </row>
    <row r="69" spans="2:10" ht="12.75">
      <c r="B69" s="15" t="s">
        <v>46</v>
      </c>
      <c r="C69" s="71">
        <v>29.071072459</v>
      </c>
      <c r="D69" s="361">
        <v>31.584564506809997</v>
      </c>
      <c r="E69" s="363">
        <f>'příjmy+výdaje SR leden-aktuální'!E64</f>
        <v>33.76973826</v>
      </c>
      <c r="F69" s="50">
        <f t="shared" si="8"/>
        <v>2.18517375319</v>
      </c>
      <c r="G69" s="50">
        <f t="shared" si="9"/>
        <v>4.698665800999997</v>
      </c>
      <c r="H69" s="116">
        <f t="shared" si="10"/>
        <v>106.91848625210221</v>
      </c>
      <c r="I69" s="334">
        <f t="shared" si="11"/>
        <v>116.16268477066573</v>
      </c>
      <c r="J69" s="364"/>
    </row>
    <row r="70" spans="2:10" ht="12.75">
      <c r="B70" s="15" t="s">
        <v>112</v>
      </c>
      <c r="C70" s="71">
        <v>69.80075599999999</v>
      </c>
      <c r="D70" s="361">
        <v>68.36894222</v>
      </c>
      <c r="E70" s="363">
        <f>'příjmy+výdaje SR leden-aktuální'!E65</f>
        <v>73.333932</v>
      </c>
      <c r="F70" s="50">
        <f t="shared" si="8"/>
        <v>4.9649897800000105</v>
      </c>
      <c r="G70" s="50">
        <f t="shared" si="9"/>
        <v>3.5331760000000116</v>
      </c>
      <c r="H70" s="116">
        <f t="shared" si="10"/>
        <v>107.2620544047961</v>
      </c>
      <c r="I70" s="334">
        <f t="shared" si="11"/>
        <v>105.06180190942347</v>
      </c>
      <c r="J70" s="364"/>
    </row>
    <row r="71" spans="2:10" ht="12.75">
      <c r="B71" s="15" t="s">
        <v>47</v>
      </c>
      <c r="C71" s="71">
        <v>152.342816389</v>
      </c>
      <c r="D71" s="361">
        <v>158.07145072034</v>
      </c>
      <c r="E71" s="363">
        <f>'příjmy+výdaje SR leden-aktuální'!E66</f>
        <v>178.411718394</v>
      </c>
      <c r="F71" s="50">
        <f t="shared" si="8"/>
        <v>20.34026767365998</v>
      </c>
      <c r="G71" s="50">
        <f t="shared" si="9"/>
        <v>26.068902004999984</v>
      </c>
      <c r="H71" s="116">
        <f t="shared" si="10"/>
        <v>112.86776807637831</v>
      </c>
      <c r="I71" s="334">
        <f t="shared" si="11"/>
        <v>117.11199951721669</v>
      </c>
      <c r="J71" s="364"/>
    </row>
    <row r="72" spans="2:10" ht="12.75">
      <c r="B72" s="15" t="s">
        <v>48</v>
      </c>
      <c r="C72" s="71">
        <v>67.914377353</v>
      </c>
      <c r="D72" s="361">
        <v>73.35574377604</v>
      </c>
      <c r="E72" s="363">
        <f>'příjmy+výdaje SR leden-aktuální'!E67</f>
        <v>73.483699754</v>
      </c>
      <c r="F72" s="50">
        <f t="shared" si="8"/>
        <v>0.12795597795999925</v>
      </c>
      <c r="G72" s="50">
        <f t="shared" si="9"/>
        <v>5.569322400999994</v>
      </c>
      <c r="H72" s="116">
        <f t="shared" si="10"/>
        <v>100.17443211856818</v>
      </c>
      <c r="I72" s="334">
        <f t="shared" si="11"/>
        <v>108.20050572215689</v>
      </c>
      <c r="J72" s="364"/>
    </row>
    <row r="73" spans="2:13" ht="12.75">
      <c r="B73" s="15" t="s">
        <v>49</v>
      </c>
      <c r="C73" s="71">
        <v>557.875768207</v>
      </c>
      <c r="D73" s="361">
        <v>556.5595053821199</v>
      </c>
      <c r="E73" s="363">
        <f>'příjmy+výdaje SR leden-aktuální'!E68</f>
        <v>601.8940026810001</v>
      </c>
      <c r="F73" s="50">
        <f t="shared" si="8"/>
        <v>45.33449729888014</v>
      </c>
      <c r="G73" s="50">
        <f t="shared" si="9"/>
        <v>44.01823447400011</v>
      </c>
      <c r="H73" s="116">
        <f t="shared" si="10"/>
        <v>108.14548972041267</v>
      </c>
      <c r="I73" s="334">
        <f t="shared" si="11"/>
        <v>107.89032917050218</v>
      </c>
      <c r="J73" s="364"/>
      <c r="K73" s="380"/>
      <c r="L73" s="192"/>
      <c r="M73" s="192"/>
    </row>
    <row r="74" spans="2:13" ht="12.75">
      <c r="B74" s="15" t="s">
        <v>50</v>
      </c>
      <c r="C74" s="71">
        <v>429.284016</v>
      </c>
      <c r="D74" s="361">
        <v>433.82659261677003</v>
      </c>
      <c r="E74" s="363">
        <f>'příjmy+výdaje SR leden-aktuální'!E69</f>
        <v>472.22891495700003</v>
      </c>
      <c r="F74" s="50">
        <f t="shared" si="8"/>
        <v>38.40232234023</v>
      </c>
      <c r="G74" s="50">
        <f t="shared" si="9"/>
        <v>42.94489895700002</v>
      </c>
      <c r="H74" s="116">
        <f t="shared" si="10"/>
        <v>108.85199823934111</v>
      </c>
      <c r="I74" s="334">
        <f t="shared" si="11"/>
        <v>110.00384299353927</v>
      </c>
      <c r="J74" s="364"/>
      <c r="K74" s="380"/>
      <c r="L74" s="192"/>
      <c r="M74" s="192"/>
    </row>
    <row r="75" spans="2:13" ht="12.75">
      <c r="B75" s="16" t="s">
        <v>51</v>
      </c>
      <c r="C75" s="71">
        <v>6.965091</v>
      </c>
      <c r="D75" s="361">
        <v>7.51408963571</v>
      </c>
      <c r="E75" s="363">
        <f>'příjmy+výdaje SR leden-aktuální'!E70</f>
        <v>7.274229999999999</v>
      </c>
      <c r="F75" s="50">
        <f t="shared" si="8"/>
        <v>-0.23985963571000113</v>
      </c>
      <c r="G75" s="50">
        <f t="shared" si="9"/>
        <v>0.30913899999999916</v>
      </c>
      <c r="H75" s="116">
        <f t="shared" si="10"/>
        <v>96.80786832020088</v>
      </c>
      <c r="I75" s="334">
        <f t="shared" si="11"/>
        <v>104.438405758087</v>
      </c>
      <c r="J75" s="364"/>
      <c r="K75" s="192"/>
      <c r="L75" s="192"/>
      <c r="M75" s="192"/>
    </row>
    <row r="76" spans="2:13" ht="12.75">
      <c r="B76" s="16" t="s">
        <v>52</v>
      </c>
      <c r="C76" s="71">
        <v>77.716771207</v>
      </c>
      <c r="D76" s="361">
        <v>75.96332773501</v>
      </c>
      <c r="E76" s="363">
        <f>'příjmy+výdaje SR leden-aktuální'!E71</f>
        <v>80.495535542</v>
      </c>
      <c r="F76" s="50">
        <f t="shared" si="8"/>
        <v>4.532207806990002</v>
      </c>
      <c r="G76" s="50">
        <f t="shared" si="9"/>
        <v>2.7787643350000053</v>
      </c>
      <c r="H76" s="116">
        <f t="shared" si="10"/>
        <v>105.96631024749222</v>
      </c>
      <c r="I76" s="334">
        <f t="shared" si="11"/>
        <v>103.57550151896908</v>
      </c>
      <c r="J76" s="364"/>
      <c r="K76" s="192"/>
      <c r="L76" s="192"/>
      <c r="M76" s="192"/>
    </row>
    <row r="77" spans="2:13" ht="12.75">
      <c r="B77" s="16" t="s">
        <v>53</v>
      </c>
      <c r="C77" s="71">
        <v>43.90989</v>
      </c>
      <c r="D77" s="361">
        <v>39.25549539463</v>
      </c>
      <c r="E77" s="363">
        <f>'příjmy+výdaje SR leden-aktuální'!E72</f>
        <v>41.895322182</v>
      </c>
      <c r="F77" s="50">
        <f t="shared" si="8"/>
        <v>2.639826787369998</v>
      </c>
      <c r="G77" s="50">
        <f t="shared" si="9"/>
        <v>-2.014567817999996</v>
      </c>
      <c r="H77" s="116">
        <f t="shared" si="10"/>
        <v>106.72473181355168</v>
      </c>
      <c r="I77" s="334">
        <f t="shared" si="11"/>
        <v>95.41204084546784</v>
      </c>
      <c r="J77" s="364"/>
      <c r="K77" s="192"/>
      <c r="L77" s="192"/>
      <c r="M77" s="192"/>
    </row>
    <row r="78" spans="2:13" ht="12.75">
      <c r="B78" s="15" t="s">
        <v>54</v>
      </c>
      <c r="C78" s="71">
        <v>4.15</v>
      </c>
      <c r="D78" s="361">
        <v>3.915961909</v>
      </c>
      <c r="E78" s="363">
        <f>'příjmy+výdaje SR leden-aktuální'!E73</f>
        <v>4</v>
      </c>
      <c r="F78" s="50">
        <f t="shared" si="8"/>
        <v>0.08403809100000004</v>
      </c>
      <c r="G78" s="50">
        <f t="shared" si="9"/>
        <v>-0.15000000000000036</v>
      </c>
      <c r="H78" s="116">
        <f t="shared" si="10"/>
        <v>102.14603954157104</v>
      </c>
      <c r="I78" s="334">
        <f t="shared" si="11"/>
        <v>96.38554216867469</v>
      </c>
      <c r="J78" s="364"/>
      <c r="K78" s="192"/>
      <c r="L78" s="192"/>
      <c r="M78" s="192"/>
    </row>
    <row r="79" spans="2:13" ht="12.75">
      <c r="B79" s="15" t="s">
        <v>55</v>
      </c>
      <c r="C79" s="71">
        <v>6.95</v>
      </c>
      <c r="D79" s="361">
        <v>6.99487765532</v>
      </c>
      <c r="E79" s="363">
        <f>'příjmy+výdaje SR leden-aktuální'!E74</f>
        <v>7.1</v>
      </c>
      <c r="F79" s="50">
        <f t="shared" si="8"/>
        <v>0.10512234467999981</v>
      </c>
      <c r="G79" s="50">
        <f t="shared" si="9"/>
        <v>0.14999999999999947</v>
      </c>
      <c r="H79" s="116">
        <f t="shared" si="10"/>
        <v>101.50284751013547</v>
      </c>
      <c r="I79" s="334">
        <f t="shared" si="11"/>
        <v>102.15827338129495</v>
      </c>
      <c r="J79" s="364"/>
      <c r="K79" s="229" t="s">
        <v>154</v>
      </c>
      <c r="L79" s="192"/>
      <c r="M79" s="192"/>
    </row>
    <row r="80" spans="2:13" ht="12.75">
      <c r="B80" s="15" t="s">
        <v>56</v>
      </c>
      <c r="C80" s="71">
        <v>39.55</v>
      </c>
      <c r="D80" s="361">
        <v>42.7485982183</v>
      </c>
      <c r="E80" s="363">
        <f>'příjmy+výdaje SR leden-aktuální'!E75</f>
        <v>43.6</v>
      </c>
      <c r="F80" s="50">
        <f t="shared" si="8"/>
        <v>0.8514017816999981</v>
      </c>
      <c r="G80" s="50">
        <f t="shared" si="9"/>
        <v>4.050000000000004</v>
      </c>
      <c r="H80" s="116">
        <f t="shared" si="10"/>
        <v>101.99164842166807</v>
      </c>
      <c r="I80" s="334">
        <f t="shared" si="11"/>
        <v>110.24020227560052</v>
      </c>
      <c r="J80" s="364"/>
      <c r="K80" s="229" t="s">
        <v>155</v>
      </c>
      <c r="L80" s="192"/>
      <c r="M80" s="192"/>
    </row>
    <row r="81" spans="2:13" ht="12.75">
      <c r="B81" s="15" t="s">
        <v>111</v>
      </c>
      <c r="C81" s="71">
        <v>28.300078830999922</v>
      </c>
      <c r="D81" s="361">
        <v>13.584147752621206</v>
      </c>
      <c r="E81" s="363">
        <f>'příjmy+výdaje SR leden-aktuální'!E76</f>
        <v>26.946286139999806</v>
      </c>
      <c r="F81" s="50">
        <f t="shared" si="8"/>
        <v>13.3621383873786</v>
      </c>
      <c r="G81" s="50">
        <f t="shared" si="9"/>
        <v>-1.3537926910001161</v>
      </c>
      <c r="H81" s="116">
        <f t="shared" si="10"/>
        <v>198.36567321494448</v>
      </c>
      <c r="I81" s="334">
        <f t="shared" si="11"/>
        <v>95.2162935690583</v>
      </c>
      <c r="J81" s="364"/>
      <c r="K81" s="192" t="s">
        <v>153</v>
      </c>
      <c r="L81" s="192"/>
      <c r="M81" s="192"/>
    </row>
    <row r="82" spans="2:13" ht="18" customHeight="1">
      <c r="B82" s="14" t="s">
        <v>57</v>
      </c>
      <c r="C82" s="46">
        <v>90.123540929</v>
      </c>
      <c r="D82" s="392">
        <v>119.6389194601</v>
      </c>
      <c r="E82" s="328">
        <f>'příjmy+výdaje SR leden-aktuální'!E77</f>
        <v>122.270216428</v>
      </c>
      <c r="F82" s="104">
        <f t="shared" si="8"/>
        <v>2.631296967899999</v>
      </c>
      <c r="G82" s="104">
        <f t="shared" si="9"/>
        <v>32.146675499</v>
      </c>
      <c r="H82" s="118">
        <f t="shared" si="10"/>
        <v>102.19936537355434</v>
      </c>
      <c r="I82" s="329">
        <f t="shared" si="11"/>
        <v>135.66956554040124</v>
      </c>
      <c r="J82" s="360"/>
      <c r="K82" s="391">
        <v>116.45600990074999</v>
      </c>
      <c r="L82" s="21">
        <f>E82-K82</f>
        <v>5.814206527250008</v>
      </c>
      <c r="M82" s="21">
        <f>E82/K82*100</f>
        <v>104.99262041710445</v>
      </c>
    </row>
    <row r="83" spans="2:13" ht="13.5" customHeight="1">
      <c r="B83" s="176" t="s">
        <v>58</v>
      </c>
      <c r="C83" s="72"/>
      <c r="D83" s="366"/>
      <c r="E83" s="367"/>
      <c r="F83" s="120"/>
      <c r="G83" s="75"/>
      <c r="H83" s="121"/>
      <c r="I83" s="326"/>
      <c r="J83" s="368"/>
      <c r="K83" s="192"/>
      <c r="L83" s="192"/>
      <c r="M83" s="192"/>
    </row>
    <row r="84" spans="2:10" ht="13.5" customHeight="1">
      <c r="B84" s="176" t="s">
        <v>59</v>
      </c>
      <c r="C84" s="43">
        <v>17.186356985</v>
      </c>
      <c r="D84" s="361">
        <v>16.683856167360002</v>
      </c>
      <c r="E84" s="325">
        <f>'příjmy+výdaje SR leden-aktuální'!E79</f>
        <v>24.135256377</v>
      </c>
      <c r="F84" s="50">
        <f aca="true" t="shared" si="12" ref="F84:F91">E84-D84</f>
        <v>7.451400209639999</v>
      </c>
      <c r="G84" s="50">
        <f aca="true" t="shared" si="13" ref="G84:G91">E84-C84</f>
        <v>6.948899392000001</v>
      </c>
      <c r="H84" s="123">
        <f aca="true" t="shared" si="14" ref="H84:H90">E84/D84*100</f>
        <v>144.66233786058277</v>
      </c>
      <c r="I84" s="346">
        <f aca="true" t="shared" si="15" ref="I84:I91">E84/C84*100</f>
        <v>140.43264897886678</v>
      </c>
      <c r="J84" s="364"/>
    </row>
    <row r="85" spans="2:10" ht="13.5" customHeight="1">
      <c r="B85" s="176" t="s">
        <v>60</v>
      </c>
      <c r="C85" s="43">
        <v>4.601283237</v>
      </c>
      <c r="D85" s="361">
        <v>16.92704071672</v>
      </c>
      <c r="E85" s="325">
        <f>'příjmy+výdaje SR leden-aktuální'!E80</f>
        <v>5.093893155</v>
      </c>
      <c r="F85" s="50">
        <f t="shared" si="12"/>
        <v>-11.83314756172</v>
      </c>
      <c r="G85" s="50">
        <f t="shared" si="13"/>
        <v>0.4926099180000003</v>
      </c>
      <c r="H85" s="123">
        <f t="shared" si="14"/>
        <v>30.093229172470835</v>
      </c>
      <c r="I85" s="346">
        <f t="shared" si="15"/>
        <v>110.70592468724394</v>
      </c>
      <c r="J85" s="364"/>
    </row>
    <row r="86" spans="2:10" ht="13.5" customHeight="1">
      <c r="B86" s="15" t="s">
        <v>61</v>
      </c>
      <c r="C86" s="43">
        <v>40.604704276</v>
      </c>
      <c r="D86" s="361">
        <v>41.267510789270005</v>
      </c>
      <c r="E86" s="325">
        <f>'příjmy+výdaje SR leden-aktuální'!E81</f>
        <v>54.063803322</v>
      </c>
      <c r="F86" s="50">
        <f t="shared" si="12"/>
        <v>12.796292532729993</v>
      </c>
      <c r="G86" s="50">
        <f t="shared" si="13"/>
        <v>13.459099045999999</v>
      </c>
      <c r="H86" s="123">
        <f t="shared" si="14"/>
        <v>131.00815214679042</v>
      </c>
      <c r="I86" s="346">
        <f t="shared" si="15"/>
        <v>133.14664959635033</v>
      </c>
      <c r="J86" s="364"/>
    </row>
    <row r="87" spans="2:10" ht="13.5" customHeight="1">
      <c r="B87" s="15" t="s">
        <v>62</v>
      </c>
      <c r="C87" s="43">
        <v>35.923831666</v>
      </c>
      <c r="D87" s="361">
        <v>35.33715160448</v>
      </c>
      <c r="E87" s="325">
        <f>'příjmy+výdaje SR leden-aktuální'!E82</f>
        <v>48.689757523</v>
      </c>
      <c r="F87" s="50">
        <f t="shared" si="12"/>
        <v>13.352605918519998</v>
      </c>
      <c r="G87" s="50">
        <f t="shared" si="13"/>
        <v>12.765925857</v>
      </c>
      <c r="H87" s="123">
        <f t="shared" si="14"/>
        <v>137.78631075863842</v>
      </c>
      <c r="I87" s="346">
        <f t="shared" si="15"/>
        <v>135.53609196171095</v>
      </c>
      <c r="J87" s="364"/>
    </row>
    <row r="88" spans="2:10" ht="13.5" customHeight="1">
      <c r="B88" s="15" t="s">
        <v>63</v>
      </c>
      <c r="C88" s="43">
        <v>4.963524152</v>
      </c>
      <c r="D88" s="361">
        <v>21.24276642778</v>
      </c>
      <c r="E88" s="325">
        <f>'příjmy+výdaje SR leden-aktuální'!E83</f>
        <v>5.671437788</v>
      </c>
      <c r="F88" s="49">
        <f t="shared" si="12"/>
        <v>-15.57132863978</v>
      </c>
      <c r="G88" s="49">
        <f t="shared" si="13"/>
        <v>0.7079136360000007</v>
      </c>
      <c r="H88" s="33">
        <f t="shared" si="14"/>
        <v>26.698207162807375</v>
      </c>
      <c r="I88" s="346">
        <f t="shared" si="15"/>
        <v>114.26231875420116</v>
      </c>
      <c r="J88" s="364"/>
    </row>
    <row r="89" spans="2:10" ht="13.5" customHeight="1">
      <c r="B89" s="15" t="s">
        <v>64</v>
      </c>
      <c r="C89" s="43">
        <v>10.227609139</v>
      </c>
      <c r="D89" s="361">
        <v>18.40891486082</v>
      </c>
      <c r="E89" s="325">
        <f>'příjmy+výdaje SR leden-aktuální'!E84</f>
        <v>11.852342727</v>
      </c>
      <c r="F89" s="49">
        <f t="shared" si="12"/>
        <v>-6.556572133820001</v>
      </c>
      <c r="G89" s="49">
        <f t="shared" si="13"/>
        <v>1.6247335879999998</v>
      </c>
      <c r="H89" s="33">
        <f t="shared" si="14"/>
        <v>64.38371200371803</v>
      </c>
      <c r="I89" s="346">
        <f t="shared" si="15"/>
        <v>115.88576143181453</v>
      </c>
      <c r="J89" s="364"/>
    </row>
    <row r="90" spans="2:10" ht="13.5" customHeight="1" thickBot="1">
      <c r="B90" s="176" t="s">
        <v>110</v>
      </c>
      <c r="C90" s="43">
        <v>12.540063139999996</v>
      </c>
      <c r="D90" s="361">
        <v>5.108830498149985</v>
      </c>
      <c r="E90" s="325">
        <f>'příjmy+výdaje SR leden-aktuální'!E85</f>
        <v>21.453483058999993</v>
      </c>
      <c r="F90" s="49">
        <f t="shared" si="12"/>
        <v>16.344652560850008</v>
      </c>
      <c r="G90" s="49">
        <f t="shared" si="13"/>
        <v>8.913419918999997</v>
      </c>
      <c r="H90" s="33">
        <f t="shared" si="14"/>
        <v>419.9294352546782</v>
      </c>
      <c r="I90" s="346">
        <f t="shared" si="15"/>
        <v>171.0795457685391</v>
      </c>
      <c r="J90" s="364"/>
    </row>
    <row r="91" spans="2:10" ht="15.75" customHeight="1" thickBot="1">
      <c r="B91" s="174" t="s">
        <v>65</v>
      </c>
      <c r="C91" s="369">
        <v>-50</v>
      </c>
      <c r="D91" s="370">
        <v>2.9439462380689747</v>
      </c>
      <c r="E91" s="371">
        <f>'příjmy+výdaje SR leden-aktuální'!E86</f>
        <v>-40</v>
      </c>
      <c r="F91" s="132">
        <f t="shared" si="12"/>
        <v>-42.943946238068975</v>
      </c>
      <c r="G91" s="76">
        <f t="shared" si="13"/>
        <v>10</v>
      </c>
      <c r="H91" s="372">
        <f>E91/D91*100</f>
        <v>-1358.7204644823012</v>
      </c>
      <c r="I91" s="373">
        <f t="shared" si="15"/>
        <v>80</v>
      </c>
      <c r="J91" s="374"/>
    </row>
    <row r="92" spans="2:11" ht="12.75" customHeight="1">
      <c r="B92" s="126" t="s">
        <v>134</v>
      </c>
      <c r="C92" s="127"/>
      <c r="D92" s="128"/>
      <c r="E92" s="68"/>
      <c r="F92" s="68"/>
      <c r="G92" s="68"/>
      <c r="H92" s="69"/>
      <c r="I92" s="69"/>
      <c r="K92" s="8"/>
    </row>
    <row r="93" spans="2:11" ht="12.75" customHeight="1">
      <c r="B93" s="126" t="s">
        <v>109</v>
      </c>
      <c r="C93" s="127"/>
      <c r="D93" s="128"/>
      <c r="E93" s="68"/>
      <c r="F93" s="68"/>
      <c r="G93" s="68"/>
      <c r="H93" s="69"/>
      <c r="I93" s="69"/>
      <c r="K93" s="8"/>
    </row>
    <row r="94" spans="3:11" ht="12.75" customHeight="1">
      <c r="C94" s="127"/>
      <c r="D94" s="128"/>
      <c r="E94" s="68"/>
      <c r="F94" s="68"/>
      <c r="G94" s="68"/>
      <c r="H94" s="69"/>
      <c r="I94" s="69"/>
      <c r="K94" s="8"/>
    </row>
    <row r="95" spans="2:11" ht="12.75" customHeight="1">
      <c r="B95" s="70"/>
      <c r="C95" s="375"/>
      <c r="D95" s="128"/>
      <c r="E95" s="68"/>
      <c r="F95" s="68"/>
      <c r="G95" s="68"/>
      <c r="H95" s="69"/>
      <c r="I95" s="69"/>
      <c r="K95" s="8"/>
    </row>
    <row r="96" spans="2:7" ht="12.75" customHeight="1">
      <c r="B96" s="19"/>
      <c r="C96" s="375"/>
      <c r="D96" s="19"/>
      <c r="E96" s="22"/>
      <c r="F96" s="23"/>
      <c r="G96" s="23"/>
    </row>
    <row r="97" spans="2:9" ht="12.75" customHeight="1">
      <c r="B97" s="19"/>
      <c r="C97" s="376"/>
      <c r="D97" s="19"/>
      <c r="E97" s="22"/>
      <c r="F97" s="23"/>
      <c r="G97" s="23"/>
      <c r="H97" s="8"/>
      <c r="I97" s="8"/>
    </row>
    <row r="98" spans="2:9" ht="12.75">
      <c r="B98" s="19"/>
      <c r="C98" s="377"/>
      <c r="D98" s="8"/>
      <c r="E98" s="23"/>
      <c r="F98" s="23"/>
      <c r="G98" s="8"/>
      <c r="H98" s="8"/>
      <c r="I98" s="8"/>
    </row>
    <row r="99" ht="12.75">
      <c r="C99" s="377"/>
    </row>
    <row r="100" spans="2:7" ht="12.75">
      <c r="B100" s="8"/>
      <c r="C100" s="8"/>
      <c r="D100" s="8"/>
      <c r="G100" s="24"/>
    </row>
    <row r="104" ht="12.75">
      <c r="G104" s="67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03 březen 2019.xls</vt:lpwstr>
  </property>
</Properties>
</file>